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8755" windowHeight="12090"/>
  </bookViews>
  <sheets>
    <sheet name="доходы пр 1" sheetId="1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rgb1">#REF!</definedName>
    <definedName name="_rgb10">#REF!</definedName>
    <definedName name="_rgb11">#REF!</definedName>
    <definedName name="_rgb12">#REF!</definedName>
    <definedName name="_rgb13">#REF!</definedName>
    <definedName name="_rgb14">#REF!</definedName>
    <definedName name="_rgb15">#REF!</definedName>
    <definedName name="_rgb16">#REF!</definedName>
    <definedName name="_rgb17">#REF!</definedName>
    <definedName name="_rgb18">#REF!</definedName>
    <definedName name="_rgb19">#REF!</definedName>
    <definedName name="_rgb2">#REF!</definedName>
    <definedName name="_rgb20">#REF!</definedName>
    <definedName name="_rgb21">#REF!</definedName>
    <definedName name="_rgb22">#REF!</definedName>
    <definedName name="_rgb23">#REF!</definedName>
    <definedName name="_rgb24">#REF!</definedName>
    <definedName name="_rgb25">#REF!</definedName>
    <definedName name="_rgb3">#REF!</definedName>
    <definedName name="_rgb4">#REF!</definedName>
    <definedName name="_rgb5">#REF!</definedName>
    <definedName name="_rgb6">#REF!</definedName>
    <definedName name="_rgb7">#REF!</definedName>
    <definedName name="_rgb8">#REF!</definedName>
    <definedName name="_rgb9">#REF!</definedName>
    <definedName name="_ro1">#REF!</definedName>
    <definedName name="_ro10">#REF!</definedName>
    <definedName name="_ro11">#REF!</definedName>
    <definedName name="_ro12">#REF!</definedName>
    <definedName name="_ro13">#REF!</definedName>
    <definedName name="_ro14">#REF!</definedName>
    <definedName name="_ro15">#REF!</definedName>
    <definedName name="_ro16">#REF!</definedName>
    <definedName name="_ro17">#REF!</definedName>
    <definedName name="_ro18">#REF!</definedName>
    <definedName name="_ro19">#REF!</definedName>
    <definedName name="_ro2">#REF!</definedName>
    <definedName name="_ro20">#REF!</definedName>
    <definedName name="_ro21">#REF!</definedName>
    <definedName name="_ro22">#REF!</definedName>
    <definedName name="_ro23">#REF!</definedName>
    <definedName name="_ro24">#REF!</definedName>
    <definedName name="_ro25">#REF!</definedName>
    <definedName name="_ro3">#REF!</definedName>
    <definedName name="_ro4">#REF!</definedName>
    <definedName name="_ro5">#REF!</definedName>
    <definedName name="_ro6">#REF!</definedName>
    <definedName name="_ro7">#REF!</definedName>
    <definedName name="_ro8">#REF!</definedName>
    <definedName name="_ro9">#REF!</definedName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calcId="125725"/>
</workbook>
</file>

<file path=xl/calcChain.xml><?xml version="1.0" encoding="utf-8"?>
<calcChain xmlns="http://schemas.openxmlformats.org/spreadsheetml/2006/main">
  <c r="I88" i="1"/>
  <c r="L108" l="1"/>
  <c r="L107"/>
  <c r="L106"/>
  <c r="G106"/>
  <c r="G103" s="1"/>
  <c r="E106"/>
  <c r="E105" s="1"/>
  <c r="L105"/>
  <c r="F105"/>
  <c r="G105" s="1"/>
  <c r="D105"/>
  <c r="L104"/>
  <c r="L103"/>
  <c r="F103"/>
  <c r="D103"/>
  <c r="C103"/>
  <c r="L102"/>
  <c r="L100"/>
  <c r="L92" s="1"/>
  <c r="L91" s="1"/>
  <c r="L93"/>
  <c r="G93"/>
  <c r="E93"/>
  <c r="N92"/>
  <c r="N91" s="1"/>
  <c r="M92"/>
  <c r="M91" s="1"/>
  <c r="K92"/>
  <c r="J92"/>
  <c r="I92"/>
  <c r="I91" s="1"/>
  <c r="H92"/>
  <c r="H91" s="1"/>
  <c r="G92"/>
  <c r="F92"/>
  <c r="E92"/>
  <c r="D92"/>
  <c r="C92"/>
  <c r="K91"/>
  <c r="J91"/>
  <c r="G91"/>
  <c r="F91"/>
  <c r="E91"/>
  <c r="D91"/>
  <c r="C91"/>
  <c r="G89"/>
  <c r="E89"/>
  <c r="E88" s="1"/>
  <c r="N88"/>
  <c r="M88"/>
  <c r="L88"/>
  <c r="K88"/>
  <c r="J88"/>
  <c r="H88"/>
  <c r="G88"/>
  <c r="F88"/>
  <c r="D88"/>
  <c r="C88"/>
  <c r="N74"/>
  <c r="M74"/>
  <c r="L74"/>
  <c r="K74"/>
  <c r="J74"/>
  <c r="I74"/>
  <c r="H74"/>
  <c r="L73"/>
  <c r="L71"/>
  <c r="N70"/>
  <c r="M70"/>
  <c r="L70"/>
  <c r="K70"/>
  <c r="J70"/>
  <c r="I70"/>
  <c r="H70"/>
  <c r="G70"/>
  <c r="F70"/>
  <c r="E70"/>
  <c r="D70"/>
  <c r="C70"/>
  <c r="L67"/>
  <c r="K67"/>
  <c r="J67"/>
  <c r="L65"/>
  <c r="E65"/>
  <c r="L64"/>
  <c r="L62" s="1"/>
  <c r="G64"/>
  <c r="G62" s="1"/>
  <c r="E64"/>
  <c r="L63"/>
  <c r="N62"/>
  <c r="M62"/>
  <c r="K62"/>
  <c r="J62"/>
  <c r="I62"/>
  <c r="H62"/>
  <c r="F62"/>
  <c r="E62"/>
  <c r="D62"/>
  <c r="C62"/>
  <c r="L58"/>
  <c r="G58"/>
  <c r="E58"/>
  <c r="L57"/>
  <c r="G57"/>
  <c r="E57"/>
  <c r="L56"/>
  <c r="G56"/>
  <c r="E56"/>
  <c r="L55"/>
  <c r="F55"/>
  <c r="G55" s="1"/>
  <c r="E55"/>
  <c r="D55"/>
  <c r="L52"/>
  <c r="G52"/>
  <c r="N51"/>
  <c r="N46" s="1"/>
  <c r="N38" s="1"/>
  <c r="N10" s="1"/>
  <c r="M51"/>
  <c r="L51"/>
  <c r="K51"/>
  <c r="J51"/>
  <c r="J46" s="1"/>
  <c r="I51"/>
  <c r="H51"/>
  <c r="G51"/>
  <c r="F51"/>
  <c r="F46" s="1"/>
  <c r="F38" s="1"/>
  <c r="E51"/>
  <c r="D51"/>
  <c r="C51"/>
  <c r="L48"/>
  <c r="G48"/>
  <c r="N47"/>
  <c r="M47"/>
  <c r="L47"/>
  <c r="K47"/>
  <c r="J47"/>
  <c r="I47"/>
  <c r="I46" s="1"/>
  <c r="I38" s="1"/>
  <c r="H47"/>
  <c r="G47"/>
  <c r="F47"/>
  <c r="E47"/>
  <c r="D47"/>
  <c r="C47"/>
  <c r="M46"/>
  <c r="M38" s="1"/>
  <c r="L46"/>
  <c r="K46"/>
  <c r="H46"/>
  <c r="G46"/>
  <c r="E46"/>
  <c r="D46"/>
  <c r="C46"/>
  <c r="L43"/>
  <c r="H42"/>
  <c r="L42" s="1"/>
  <c r="L41"/>
  <c r="L39" s="1"/>
  <c r="L40"/>
  <c r="G40"/>
  <c r="E40"/>
  <c r="E39" s="1"/>
  <c r="E38" s="1"/>
  <c r="N39"/>
  <c r="M39"/>
  <c r="K39"/>
  <c r="J39"/>
  <c r="J38" s="1"/>
  <c r="J10" s="1"/>
  <c r="I39"/>
  <c r="H39"/>
  <c r="G39"/>
  <c r="F39"/>
  <c r="D39"/>
  <c r="C39"/>
  <c r="K38"/>
  <c r="H38"/>
  <c r="G38"/>
  <c r="D38"/>
  <c r="C38"/>
  <c r="N36"/>
  <c r="M36"/>
  <c r="L36"/>
  <c r="K36"/>
  <c r="J36"/>
  <c r="I36"/>
  <c r="N31"/>
  <c r="M31"/>
  <c r="L31"/>
  <c r="K31"/>
  <c r="J31"/>
  <c r="I31"/>
  <c r="N28"/>
  <c r="M28"/>
  <c r="L28"/>
  <c r="K28"/>
  <c r="J28"/>
  <c r="I28"/>
  <c r="L27"/>
  <c r="L26" s="1"/>
  <c r="N26"/>
  <c r="M26"/>
  <c r="K26"/>
  <c r="J26"/>
  <c r="I26"/>
  <c r="H26"/>
  <c r="L25"/>
  <c r="L22"/>
  <c r="L21" s="1"/>
  <c r="N21"/>
  <c r="M21"/>
  <c r="K21"/>
  <c r="J21"/>
  <c r="I21"/>
  <c r="H21"/>
  <c r="L17"/>
  <c r="L16" s="1"/>
  <c r="L15" s="1"/>
  <c r="L11" s="1"/>
  <c r="N16"/>
  <c r="M16"/>
  <c r="K16"/>
  <c r="K15" s="1"/>
  <c r="K11" s="1"/>
  <c r="K10" s="1"/>
  <c r="J16"/>
  <c r="I16"/>
  <c r="H16"/>
  <c r="H15" s="1"/>
  <c r="H11" s="1"/>
  <c r="H10" s="1"/>
  <c r="N15"/>
  <c r="M15"/>
  <c r="M11" s="1"/>
  <c r="M10" s="1"/>
  <c r="J15"/>
  <c r="I15"/>
  <c r="I11" s="1"/>
  <c r="G15"/>
  <c r="F15"/>
  <c r="F14" s="1"/>
  <c r="E15"/>
  <c r="E14" s="1"/>
  <c r="D15"/>
  <c r="C15"/>
  <c r="D14"/>
  <c r="E13"/>
  <c r="E12" s="1"/>
  <c r="E11" s="1"/>
  <c r="J12"/>
  <c r="H12"/>
  <c r="L12" s="1"/>
  <c r="D12"/>
  <c r="C12"/>
  <c r="N11"/>
  <c r="J11"/>
  <c r="D11"/>
  <c r="C11"/>
  <c r="D10"/>
  <c r="D110" s="1"/>
  <c r="C10"/>
  <c r="C110" s="1"/>
  <c r="I10" l="1"/>
  <c r="I110" s="1"/>
  <c r="E103"/>
  <c r="K110"/>
  <c r="J110"/>
  <c r="N110"/>
  <c r="F12"/>
  <c r="F11" s="1"/>
  <c r="F10" s="1"/>
  <c r="F110" s="1"/>
  <c r="G14"/>
  <c r="G12" s="1"/>
  <c r="G11" s="1"/>
  <c r="G10" s="1"/>
  <c r="G110" s="1"/>
  <c r="M110"/>
  <c r="L10"/>
  <c r="L38"/>
  <c r="E10"/>
  <c r="E110" s="1"/>
  <c r="H110"/>
  <c r="L110" l="1"/>
</calcChain>
</file>

<file path=xl/sharedStrings.xml><?xml version="1.0" encoding="utf-8"?>
<sst xmlns="http://schemas.openxmlformats.org/spreadsheetml/2006/main" count="190" uniqueCount="173">
  <si>
    <t>Приложение 1</t>
  </si>
  <si>
    <t>к решению  Думы МО "Бохан"</t>
  </si>
  <si>
    <t>и плановый период 2024 и 2025 годов</t>
  </si>
  <si>
    <t>Доходы бюджета муниципального образования "Бохан" по группам, подгруппам, статьям классификации доходов на 2023 год и плановый период 2024 и 2025 годов</t>
  </si>
  <si>
    <t>%</t>
  </si>
  <si>
    <t>Код бюджетной                 классификации РФ</t>
  </si>
  <si>
    <t>Наименование</t>
  </si>
  <si>
    <t>2008г.        ожидаемое</t>
  </si>
  <si>
    <t>на 1.04.2006</t>
  </si>
  <si>
    <t>исполнения</t>
  </si>
  <si>
    <t>на 1.06.2007</t>
  </si>
  <si>
    <t>испол</t>
  </si>
  <si>
    <t>ожид 2012</t>
  </si>
  <si>
    <t>2017 год</t>
  </si>
  <si>
    <t>2018 год</t>
  </si>
  <si>
    <t>ожид 2013</t>
  </si>
  <si>
    <t>000 1 00 00000 00 0000 000</t>
  </si>
  <si>
    <t>ДОХОДЫ</t>
  </si>
  <si>
    <t>000 1 01 02000 01 0000 110</t>
  </si>
  <si>
    <t>Налог на доходы физ.лиц</t>
  </si>
  <si>
    <t>182 1 01 02010 01 0000 110</t>
  </si>
  <si>
    <t>Налог на доходы физ.лиц с доходов, получ. в виде дивидендов от долевого участия в деят-ти орг-ии</t>
  </si>
  <si>
    <t>182 1 01 02010 01 1000 110</t>
  </si>
  <si>
    <t>182 1 01 02010 01 2000 110</t>
  </si>
  <si>
    <t xml:space="preserve"> Пени налога на доходы физ.лиц с доходов, получ. в виде дивидендов от долевого участия в деят-ти орг-ии</t>
  </si>
  <si>
    <t>Налог на доходы физ.лиц с дох, облагемых по налоговой ставке уст. ст.227,227.1, и 228 НК РФ</t>
  </si>
  <si>
    <t xml:space="preserve">Пени по НДФЛ </t>
  </si>
  <si>
    <t>182 1 01 02010 01 3000 110</t>
  </si>
  <si>
    <t xml:space="preserve">Штрафы по НДФЛ </t>
  </si>
  <si>
    <t>182 1 01 02010 01 4000 110</t>
  </si>
  <si>
    <t>Штрафы по НДФЛ</t>
  </si>
  <si>
    <t>182 1 01 02020 01 0000 110</t>
  </si>
  <si>
    <t>Налог на доходы физ.лиц с доходов, полученных от осущ. деят.физ.лицами в качестве ИП</t>
  </si>
  <si>
    <t>182 1 01 02020 01 1000 110</t>
  </si>
  <si>
    <t>182 1 01 02020 01 2000 110</t>
  </si>
  <si>
    <t>Пени</t>
  </si>
  <si>
    <t>182 1 01 02020 01 3000 110</t>
  </si>
  <si>
    <t>Штрафы</t>
  </si>
  <si>
    <t>182 1 01 02022 01 4000 110</t>
  </si>
  <si>
    <t>182 1 01 02030 01 0000 110</t>
  </si>
  <si>
    <t>Налог на дох физ.лиц с доходов, полученных физ.лицами в соот.со ст.228 НК РФ</t>
  </si>
  <si>
    <t>182 1 01 02030 01 1000 110</t>
  </si>
  <si>
    <t>182 1 01 02040 01 0000 110</t>
  </si>
  <si>
    <t>НДФЛ, получ в виде выигрышей и призов</t>
  </si>
  <si>
    <t>182 1 01 02040 01 1000 110</t>
  </si>
  <si>
    <t>182 1 01 02040 01 2000 110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</si>
  <si>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</si>
  <si>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</si>
  <si>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 xml:space="preserve">182 1 03 02230 01 0000 110  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</si>
  <si>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</si>
  <si>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182 1 03 02240 01 0000 110</t>
  </si>
  <si>
    <t>Доходы от уплаты акцизов на моторные масла для дизельных и (или) карбюраторных (инжекторных) двигателей, 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</si>
  <si>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182 1 03 02250 01 0000 110</t>
  </si>
  <si>
    <t>Доходы от уплаты акцизов на автомобильный бензин, 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</si>
  <si>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182 1 03 02260 01 0000 110</t>
  </si>
  <si>
    <t>Доходы от уплаты акцизов на прямогонный бензин, 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</si>
  <si>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182 1 05 00000 00 0000 000</t>
  </si>
  <si>
    <t>Налоги на совокупный доход</t>
  </si>
  <si>
    <t>182  1 05 03010 01 1000 110</t>
  </si>
  <si>
    <t>Единый сельскохозяйственный налог</t>
  </si>
  <si>
    <t>000 1 06 00000 00 0000 000</t>
  </si>
  <si>
    <t>Налоги на имущество</t>
  </si>
  <si>
    <t xml:space="preserve">182 1 06 01030 10 0000 110 </t>
  </si>
  <si>
    <t>Налог на имущество физических лиц</t>
  </si>
  <si>
    <t>182 1 06 01030 10 1000 110</t>
  </si>
  <si>
    <t>Налог на имущество физических лиц., взимаемый по ставкам, применяемым к объектам налогообл-я, расположенным в границах поселений</t>
  </si>
  <si>
    <t>182 1 06 01030 10 2000 110</t>
  </si>
  <si>
    <t>Пени по налогу на имущество физических лиц., взимаемый по ставкам, применяемым к объектам налогообл-я, расположенным в границах поселений</t>
  </si>
  <si>
    <t xml:space="preserve">182 1 06 04000 02 0000 110 </t>
  </si>
  <si>
    <t>Транспортный налог</t>
  </si>
  <si>
    <t>182 1 06 04012 02 1000 110</t>
  </si>
  <si>
    <t>Транспортный налог с физических лиц</t>
  </si>
  <si>
    <t>182 1 06 01030 10 3000 110</t>
  </si>
  <si>
    <t>Штраф по налогу на имущество физических лиц., взимаемый по ставкам, применяемым к объектам налогообл-я, расположенным в границах поселений</t>
  </si>
  <si>
    <t>182 1 06 01030 10 4000 110</t>
  </si>
  <si>
    <t>Штрафы по налогу на имущество физических лиц., взимаемый по ставкам, применяемым к объектам налогообл-я, расположенным в границах поселений</t>
  </si>
  <si>
    <t xml:space="preserve">182 1 06 06000 10 0000 110 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</si>
  <si>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</si>
  <si>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</si>
  <si>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</si>
  <si>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182 1 06 06033 10 1000 110</t>
  </si>
  <si>
    <t>182 1 06 06013 10 2000 110</t>
  </si>
  <si>
    <t>Пени по земельному налогу, взим.по ставке, уст пп1.п1. ст.394</t>
  </si>
  <si>
    <t>182 1 06 06013 10 3000 110</t>
  </si>
  <si>
    <t>Штрафы по земельному налогу, взим.по ставке, уст пп1.п1. ст.394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</si>
  <si>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</si>
  <si>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</si>
  <si>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182 1 06 06043 10 1000 110</t>
  </si>
  <si>
    <t>182 1 06 06023 10 2000 110</t>
  </si>
  <si>
    <t>Пени по земельному налогу, взим.по ставке, уст пп2.п1. ст.394</t>
  </si>
  <si>
    <t>182 1 06 06023 10 3000 110</t>
  </si>
  <si>
    <t>Штрафы по земельному налогу, взим.по ставке, уст пп2.п1. ст.394</t>
  </si>
  <si>
    <t xml:space="preserve">000 1 09 00000 00 0000 000 </t>
  </si>
  <si>
    <t xml:space="preserve"> </t>
  </si>
  <si>
    <t>182 1 09 04050 03 1000 110</t>
  </si>
  <si>
    <t>Земельный налог (по обязательсвам возникщим до 01.01.2006 г.)</t>
  </si>
  <si>
    <t>182 1 09 04050 03 2000 110</t>
  </si>
  <si>
    <t>Пени по земельному налогу (по обязательствам возникшим до 01.01.2006 г.)</t>
  </si>
  <si>
    <t>182 1 09 04050 03 3000 110</t>
  </si>
  <si>
    <t>Штрафы по земельному налогу (по обязательствам</t>
  </si>
  <si>
    <t>182 1 09 04053 10 2000 110</t>
  </si>
  <si>
    <t>182 1 09 04053 10 3000 110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</si>
  <si>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</si>
  <si>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</si>
  <si>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122 1 11 05013 10 0000 120</t>
  </si>
  <si>
    <t>Доходы, получаемые в виде арендной платы за земельные участки, гос.соб-ть на кот.не разграничена и кот.расположены в границах поселений а также средства от продажи права на заключение договоров аренды указанных земельных участков.</t>
  </si>
  <si>
    <t>122 1 11 05025 10 0000 120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</si>
  <si>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соб-ти поселений (за исключение земельных участков муниципальных бюджетных и автономных учреждений)</t>
  </si>
  <si>
    <t>122 1 11 05035 10 0000 120</t>
  </si>
  <si>
    <t>Доходы от сдачи имущества в аренду, нах.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</si>
  <si>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000 1 13 00000 00 0000 000</t>
  </si>
  <si>
    <t>Доходы от оказания платных услуг (работ и компенсации затрат государства</t>
  </si>
  <si>
    <t>122 1 13 01995 10 0000 130</t>
  </si>
  <si>
    <t>Прочие доходы от оказания платных услуг (работ получателями средств бюджетов поселений)</t>
  </si>
  <si>
    <t>122 1 13 02995 10 0000 130</t>
  </si>
  <si>
    <t>Прочие доходы от компенсации затрат бюджетов поселений</t>
  </si>
  <si>
    <t>000 1 14 00000 00 0000 410</t>
  </si>
  <si>
    <t>Доходы от продажи материальных и нематериальных активов</t>
  </si>
  <si>
    <t>122  1 14 06013 10 0000 430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</si>
  <si>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</si>
  <si>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122 1 14 02052 10 0000 410 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</si>
  <si>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</si>
  <si>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122  1 14 06025 10 0000 430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</si>
  <si>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</si>
  <si>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</si>
  <si>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</si>
  <si>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122 1 16 32000 10 0000 140</t>
  </si>
  <si>
    <t>Денежные взыскания, налагаемын в возмещение ущерба, причиненного в результате незаконного или не целевого использования бюджетных средств (в части бюджетов поселений)</t>
  </si>
  <si>
    <t>122 1 16 02020 02 0000 140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</si>
  <si>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</si>
  <si>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</si>
  <si>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</si>
  <si>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</si>
  <si>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</si>
  <si>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</si>
  <si>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От других бюджетов бюджетной системы</t>
  </si>
  <si>
    <t>152 2 02 15002 10 0000 150</t>
  </si>
  <si>
    <t>Дотации на поддержку мер по обеспечению сбаланнсированности бюджетов</t>
  </si>
  <si>
    <t>152 2 02 16001 10 0000 150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</si>
  <si>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</si>
  <si>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152 2 02 25243 10 0000 150</t>
  </si>
  <si>
    <t>Субсидии бюджетам сельских поселений на строительство и реконструкцию (модернизацию) объектов питьевого водоснабжения</t>
  </si>
  <si>
    <t>152 2 02 29999 10 0000 150</t>
  </si>
  <si>
    <t>Прочие субсидии бюджетам поселений</t>
  </si>
  <si>
    <t>152 2 02 25555 10 0000 150</t>
  </si>
  <si>
    <t>Субсидии бюджетам сельских поселений на реализацию программ формирования современной городской среды</t>
  </si>
  <si>
    <t>152 2 02 40014 10 0000 150</t>
  </si>
  <si>
    <t>Межбюджетные трансферты, передаваемые бюджетам сельских поселений на выполнение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</si>
  <si>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152 2 02 35118 10 0000 150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</si>
  <si>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</si>
  <si>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152 2 02 30024 10 0000 150</t>
  </si>
  <si>
    <t>Субвенции бюджетам поселений на выполнение передаваемых полномочий субъектов РФ</t>
  </si>
  <si>
    <t>152 2 02 04999 10 0000 151</t>
  </si>
  <si>
    <t>Иные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</si>
  <si>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трасферты, передаваемые бюджетам поселений</t>
  </si>
  <si>
    <t>000 3 00 00000 00 0000 000</t>
  </si>
  <si>
    <t>Доходы от предпр. и иной прин. дох. деят-ти</t>
  </si>
  <si>
    <t>122 3 02 00000 00 0000 130</t>
  </si>
  <si>
    <t>Рыночные продажи товаров и услуг</t>
  </si>
  <si>
    <t>122 3 02 01050 10 0000 130</t>
  </si>
  <si>
    <t>Доходы от продажи услуг, оказываемых учреждениями, находящимися в ведении органов местного самоуправления</t>
  </si>
  <si>
    <t>122 3 03 00000 00 0000 180</t>
  </si>
  <si>
    <t>Безвозмездные поступления от предпринимат-ой и иной иной приносящей доход деятельности</t>
  </si>
  <si>
    <t>122 3 03 02050 10 0000 180</t>
  </si>
  <si>
    <t>Прочие безвозмездные поступления учреждениям, нах-ся в ведении органов местного самоуправления</t>
  </si>
  <si>
    <t>ВСЕГО ДОХОДОВ</t>
  </si>
  <si>
    <t xml:space="preserve">«О внесении изменений бюджет МО "Бохан" на 2023 год " </t>
  </si>
  <si>
    <t>152 2 07 05030 10 0000 150</t>
  </si>
  <si>
    <t>Прочие безвозмездные поступления в бюджеты сельских поселений</t>
  </si>
  <si>
    <t>122 1 17 15030 10 0001 180</t>
  </si>
  <si>
    <t>Инициативные платежи, зачисляемые в бюджеты сельских поселений (инициативный проект "Спортивно-игровая площадка в мкр.Южный №5")</t>
  </si>
  <si>
    <t>152 1 17 15030 10 0002 180</t>
  </si>
  <si>
    <t>Инициативные платежи, зачисляемые в бюджеты сельских поселений (инициативный проект "Без прошлого- нет будущего" п.Бохан №10)</t>
  </si>
</sst>
</file>

<file path=xl/styles.xml><?xml version="1.0" encoding="utf-8"?>
<styleSheet xmlns="http://schemas.openxmlformats.org/spreadsheetml/2006/main">
  <numFmts count="1">
    <numFmt numFmtId="164" formatCode="0.0"/>
  </numFmts>
  <fonts count="3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</font>
    <font>
      <b/>
      <sz val="11"/>
      <color indexed="8"/>
      <name val="Times New Roman"/>
      <family val="1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1"/>
      <name val="Arial Cyr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Сyr"/>
      <charset val="204"/>
    </font>
    <font>
      <sz val="10"/>
      <name val="Arial Сyr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Arial Cyr"/>
    </font>
    <font>
      <b/>
      <i/>
      <sz val="10"/>
      <name val="Arial Cyr"/>
      <family val="2"/>
      <charset val="204"/>
    </font>
    <font>
      <sz val="11"/>
      <color indexed="8"/>
      <name val="Calibri"/>
      <family val="2"/>
    </font>
    <font>
      <b/>
      <sz val="10"/>
      <color indexed="8"/>
      <name val="Arial Cyr"/>
    </font>
    <font>
      <sz val="10"/>
      <color indexed="8"/>
      <name val="Arial Cyr"/>
    </font>
    <font>
      <sz val="10"/>
      <name val="Arial Cyr"/>
    </font>
    <font>
      <b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49" fontId="27" fillId="0" borderId="16">
      <alignment horizontal="center"/>
    </xf>
    <xf numFmtId="0" fontId="30" fillId="0" borderId="17">
      <alignment horizontal="left" wrapText="1" indent="2"/>
    </xf>
    <xf numFmtId="0" fontId="32" fillId="0" borderId="0"/>
    <xf numFmtId="0" fontId="27" fillId="0" borderId="18">
      <alignment horizontal="left" wrapText="1" indent="2"/>
    </xf>
    <xf numFmtId="49" fontId="27" fillId="0" borderId="19">
      <alignment horizontal="center"/>
    </xf>
    <xf numFmtId="0" fontId="33" fillId="0" borderId="20">
      <alignment vertical="top" wrapText="1"/>
    </xf>
    <xf numFmtId="49" fontId="34" fillId="0" borderId="20">
      <alignment horizontal="center" vertical="top" shrinkToFit="1"/>
    </xf>
    <xf numFmtId="4" fontId="34" fillId="2" borderId="20">
      <alignment horizontal="right" vertical="top" shrinkToFit="1"/>
    </xf>
    <xf numFmtId="4" fontId="27" fillId="0" borderId="16">
      <alignment horizontal="right"/>
    </xf>
    <xf numFmtId="4" fontId="27" fillId="0" borderId="18">
      <alignment horizontal="right"/>
    </xf>
    <xf numFmtId="0" fontId="27" fillId="0" borderId="21">
      <alignment horizontal="left" wrapText="1" indent="2"/>
    </xf>
    <xf numFmtId="0" fontId="27" fillId="0" borderId="17">
      <alignment horizontal="left" wrapText="1" indent="2"/>
    </xf>
    <xf numFmtId="0" fontId="27" fillId="0" borderId="17">
      <alignment horizontal="left" wrapText="1" indent="2"/>
    </xf>
    <xf numFmtId="0" fontId="14" fillId="0" borderId="0"/>
    <xf numFmtId="0" fontId="14" fillId="0" borderId="0"/>
    <xf numFmtId="0" fontId="1" fillId="0" borderId="0"/>
    <xf numFmtId="9" fontId="2" fillId="0" borderId="0" applyFont="0" applyFill="0" applyBorder="0" applyAlignment="0" applyProtection="0"/>
    <xf numFmtId="0" fontId="36" fillId="0" borderId="0"/>
  </cellStyleXfs>
  <cellXfs count="183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Border="1" applyAlignment="1"/>
    <xf numFmtId="0" fontId="0" fillId="0" borderId="0" xfId="0" applyAlignment="1"/>
    <xf numFmtId="0" fontId="0" fillId="0" borderId="0" xfId="0" applyFill="1" applyAlignment="1">
      <alignment horizontal="right"/>
    </xf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right"/>
    </xf>
    <xf numFmtId="2" fontId="8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164" fontId="2" fillId="0" borderId="2" xfId="0" applyNumberFormat="1" applyFont="1" applyFill="1" applyBorder="1" applyAlignment="1">
      <alignment horizontal="right"/>
    </xf>
    <xf numFmtId="0" fontId="0" fillId="0" borderId="2" xfId="0" applyFill="1" applyBorder="1"/>
    <xf numFmtId="2" fontId="0" fillId="0" borderId="2" xfId="0" applyNumberFormat="1" applyFill="1" applyBorder="1"/>
    <xf numFmtId="164" fontId="2" fillId="0" borderId="6" xfId="0" applyNumberFormat="1" applyFont="1" applyFill="1" applyBorder="1" applyAlignment="1">
      <alignment horizontal="right"/>
    </xf>
    <xf numFmtId="0" fontId="0" fillId="0" borderId="2" xfId="0" applyBorder="1"/>
    <xf numFmtId="0" fontId="2" fillId="0" borderId="2" xfId="0" applyFont="1" applyFill="1" applyBorder="1" applyAlignment="1">
      <alignment horizontal="right"/>
    </xf>
    <xf numFmtId="164" fontId="5" fillId="0" borderId="2" xfId="0" applyNumberFormat="1" applyFont="1" applyFill="1" applyBorder="1"/>
    <xf numFmtId="164" fontId="0" fillId="0" borderId="2" xfId="0" applyNumberFormat="1" applyFill="1" applyBorder="1"/>
    <xf numFmtId="0" fontId="11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164" fontId="0" fillId="0" borderId="2" xfId="0" applyNumberFormat="1" applyBorder="1"/>
    <xf numFmtId="0" fontId="2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wrapText="1"/>
    </xf>
    <xf numFmtId="164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164" fontId="5" fillId="0" borderId="3" xfId="0" applyNumberFormat="1" applyFont="1" applyFill="1" applyBorder="1"/>
    <xf numFmtId="0" fontId="5" fillId="0" borderId="3" xfId="0" applyFont="1" applyFill="1" applyBorder="1"/>
    <xf numFmtId="2" fontId="5" fillId="0" borderId="3" xfId="0" applyNumberFormat="1" applyFont="1" applyFill="1" applyBorder="1"/>
    <xf numFmtId="0" fontId="11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64" fontId="0" fillId="0" borderId="3" xfId="0" applyNumberFormat="1" applyFill="1" applyBorder="1"/>
    <xf numFmtId="0" fontId="0" fillId="0" borderId="3" xfId="0" applyFill="1" applyBorder="1"/>
    <xf numFmtId="2" fontId="0" fillId="0" borderId="3" xfId="0" applyNumberFormat="1" applyFill="1" applyBorder="1"/>
    <xf numFmtId="2" fontId="0" fillId="0" borderId="2" xfId="0" applyNumberFormat="1" applyBorder="1"/>
    <xf numFmtId="0" fontId="5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2" fontId="2" fillId="0" borderId="6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 horizontal="right"/>
    </xf>
    <xf numFmtId="2" fontId="6" fillId="0" borderId="3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164" fontId="13" fillId="0" borderId="2" xfId="0" applyNumberFormat="1" applyFont="1" applyFill="1" applyBorder="1"/>
    <xf numFmtId="2" fontId="13" fillId="0" borderId="2" xfId="0" applyNumberFormat="1" applyFont="1" applyFill="1" applyBorder="1"/>
    <xf numFmtId="0" fontId="0" fillId="0" borderId="2" xfId="0" applyFill="1" applyBorder="1" applyAlignment="1">
      <alignment horizontal="left" wrapText="1"/>
    </xf>
    <xf numFmtId="164" fontId="14" fillId="0" borderId="2" xfId="0" applyNumberFormat="1" applyFont="1" applyFill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2" fontId="13" fillId="0" borderId="2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2" fontId="6" fillId="0" borderId="6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164" fontId="15" fillId="0" borderId="2" xfId="0" applyNumberFormat="1" applyFont="1" applyFill="1" applyBorder="1"/>
    <xf numFmtId="0" fontId="16" fillId="0" borderId="2" xfId="0" applyFont="1" applyFill="1" applyBorder="1" applyAlignment="1">
      <alignment horizontal="left" wrapText="1"/>
    </xf>
    <xf numFmtId="164" fontId="17" fillId="0" borderId="2" xfId="0" applyNumberFormat="1" applyFont="1" applyFill="1" applyBorder="1" applyAlignment="1">
      <alignment horizontal="right"/>
    </xf>
    <xf numFmtId="2" fontId="17" fillId="0" borderId="2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left" wrapText="1"/>
    </xf>
    <xf numFmtId="164" fontId="19" fillId="0" borderId="1" xfId="0" applyNumberFormat="1" applyFont="1" applyFill="1" applyBorder="1" applyAlignment="1">
      <alignment horizontal="right"/>
    </xf>
    <xf numFmtId="164" fontId="19" fillId="0" borderId="8" xfId="0" applyNumberFormat="1" applyFont="1" applyFill="1" applyBorder="1" applyAlignment="1">
      <alignment horizontal="right"/>
    </xf>
    <xf numFmtId="2" fontId="19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18" fillId="0" borderId="2" xfId="0" applyFont="1" applyFill="1" applyBorder="1" applyAlignment="1">
      <alignment horizontal="left" wrapText="1"/>
    </xf>
    <xf numFmtId="164" fontId="2" fillId="0" borderId="9" xfId="0" applyNumberFormat="1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164" fontId="5" fillId="0" borderId="9" xfId="0" applyNumberFormat="1" applyFont="1" applyFill="1" applyBorder="1"/>
    <xf numFmtId="164" fontId="0" fillId="0" borderId="9" xfId="0" applyNumberFormat="1" applyFill="1" applyBorder="1"/>
    <xf numFmtId="2" fontId="0" fillId="0" borderId="1" xfId="0" applyNumberFormat="1" applyFill="1" applyBorder="1"/>
    <xf numFmtId="164" fontId="1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5" fillId="0" borderId="0" xfId="0" applyNumberFormat="1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164" fontId="0" fillId="0" borderId="6" xfId="0" applyNumberFormat="1" applyFill="1" applyBorder="1"/>
    <xf numFmtId="0" fontId="18" fillId="0" borderId="10" xfId="0" applyFont="1" applyFill="1" applyBorder="1" applyAlignment="1">
      <alignment horizontal="left" wrapText="1"/>
    </xf>
    <xf numFmtId="164" fontId="14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164" fontId="5" fillId="0" borderId="10" xfId="0" applyNumberFormat="1" applyFont="1" applyFill="1" applyBorder="1"/>
    <xf numFmtId="0" fontId="0" fillId="0" borderId="10" xfId="0" applyFill="1" applyBorder="1"/>
    <xf numFmtId="164" fontId="0" fillId="0" borderId="10" xfId="0" applyNumberFormat="1" applyFill="1" applyBorder="1"/>
    <xf numFmtId="0" fontId="7" fillId="0" borderId="2" xfId="0" applyFont="1" applyFill="1" applyBorder="1" applyAlignment="1">
      <alignment horizontal="left"/>
    </xf>
    <xf numFmtId="164" fontId="20" fillId="0" borderId="2" xfId="0" applyNumberFormat="1" applyFont="1" applyFill="1" applyBorder="1" applyAlignment="1">
      <alignment horizontal="right"/>
    </xf>
    <xf numFmtId="0" fontId="5" fillId="0" borderId="2" xfId="0" applyFont="1" applyFill="1" applyBorder="1"/>
    <xf numFmtId="164" fontId="2" fillId="0" borderId="2" xfId="0" applyNumberFormat="1" applyFont="1" applyFill="1" applyBorder="1"/>
    <xf numFmtId="0" fontId="2" fillId="0" borderId="2" xfId="0" applyFont="1" applyFill="1" applyBorder="1"/>
    <xf numFmtId="2" fontId="2" fillId="0" borderId="2" xfId="0" applyNumberFormat="1" applyFont="1" applyFill="1" applyBorder="1"/>
    <xf numFmtId="0" fontId="16" fillId="0" borderId="11" xfId="0" applyFont="1" applyFill="1" applyBorder="1" applyAlignment="1">
      <alignment horizontal="left"/>
    </xf>
    <xf numFmtId="164" fontId="20" fillId="0" borderId="3" xfId="0" applyNumberFormat="1" applyFont="1" applyFill="1" applyBorder="1" applyAlignment="1">
      <alignment horizontal="right"/>
    </xf>
    <xf numFmtId="0" fontId="11" fillId="0" borderId="4" xfId="0" applyFont="1" applyFill="1" applyBorder="1" applyAlignment="1">
      <alignment horizontal="left"/>
    </xf>
    <xf numFmtId="0" fontId="0" fillId="0" borderId="2" xfId="0" applyFill="1" applyBorder="1" applyAlignment="1">
      <alignment wrapText="1"/>
    </xf>
    <xf numFmtId="0" fontId="21" fillId="0" borderId="2" xfId="0" applyFont="1" applyBorder="1" applyAlignment="1">
      <alignment horizontal="justify" vertical="top" wrapText="1"/>
    </xf>
    <xf numFmtId="0" fontId="21" fillId="0" borderId="2" xfId="0" applyFont="1" applyFill="1" applyBorder="1" applyAlignment="1">
      <alignment wrapText="1"/>
    </xf>
    <xf numFmtId="0" fontId="7" fillId="0" borderId="4" xfId="0" applyFont="1" applyFill="1" applyBorder="1" applyAlignment="1">
      <alignment horizontal="left"/>
    </xf>
    <xf numFmtId="0" fontId="5" fillId="0" borderId="2" xfId="0" applyFont="1" applyFill="1" applyBorder="1" applyAlignment="1">
      <alignment wrapText="1"/>
    </xf>
    <xf numFmtId="2" fontId="5" fillId="0" borderId="2" xfId="0" applyNumberFormat="1" applyFont="1" applyFill="1" applyBorder="1"/>
    <xf numFmtId="0" fontId="9" fillId="0" borderId="2" xfId="0" applyFont="1" applyBorder="1"/>
    <xf numFmtId="0" fontId="22" fillId="0" borderId="2" xfId="0" applyFont="1" applyFill="1" applyBorder="1" applyAlignment="1">
      <alignment wrapText="1"/>
    </xf>
    <xf numFmtId="2" fontId="6" fillId="0" borderId="2" xfId="0" applyNumberFormat="1" applyFont="1" applyFill="1" applyBorder="1" applyAlignment="1">
      <alignment horizontal="right"/>
    </xf>
    <xf numFmtId="0" fontId="10" fillId="0" borderId="2" xfId="0" applyFont="1" applyBorder="1"/>
    <xf numFmtId="0" fontId="23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/>
    </xf>
    <xf numFmtId="164" fontId="0" fillId="0" borderId="2" xfId="0" applyNumberFormat="1" applyFont="1" applyFill="1" applyBorder="1"/>
    <xf numFmtId="0" fontId="0" fillId="0" borderId="2" xfId="0" applyFont="1" applyFill="1" applyBorder="1"/>
    <xf numFmtId="2" fontId="0" fillId="0" borderId="2" xfId="0" applyNumberFormat="1" applyFont="1" applyFill="1" applyBorder="1"/>
    <xf numFmtId="49" fontId="10" fillId="0" borderId="2" xfId="0" applyNumberFormat="1" applyFont="1" applyFill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24" fillId="0" borderId="2" xfId="0" applyFont="1" applyFill="1" applyBorder="1" applyAlignment="1">
      <alignment wrapText="1"/>
    </xf>
    <xf numFmtId="0" fontId="12" fillId="0" borderId="4" xfId="0" applyFont="1" applyFill="1" applyBorder="1" applyAlignment="1">
      <alignment horizontal="left"/>
    </xf>
    <xf numFmtId="0" fontId="25" fillId="0" borderId="2" xfId="0" applyFont="1" applyFill="1" applyBorder="1" applyAlignment="1">
      <alignment wrapText="1"/>
    </xf>
    <xf numFmtId="164" fontId="26" fillId="0" borderId="2" xfId="0" applyNumberFormat="1" applyFont="1" applyFill="1" applyBorder="1" applyAlignment="1">
      <alignment horizontal="right"/>
    </xf>
    <xf numFmtId="0" fontId="13" fillId="0" borderId="2" xfId="0" applyFont="1" applyFill="1" applyBorder="1" applyAlignment="1">
      <alignment horizontal="right"/>
    </xf>
    <xf numFmtId="0" fontId="13" fillId="0" borderId="2" xfId="0" applyFont="1" applyFill="1" applyBorder="1"/>
    <xf numFmtId="49" fontId="24" fillId="0" borderId="2" xfId="0" applyNumberFormat="1" applyFont="1" applyFill="1" applyBorder="1" applyAlignment="1"/>
    <xf numFmtId="0" fontId="21" fillId="0" borderId="0" xfId="0" applyFont="1" applyAlignment="1">
      <alignment wrapText="1"/>
    </xf>
    <xf numFmtId="0" fontId="24" fillId="0" borderId="2" xfId="0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64" fontId="0" fillId="0" borderId="13" xfId="0" applyNumberFormat="1" applyFill="1" applyBorder="1"/>
    <xf numFmtId="3" fontId="11" fillId="0" borderId="3" xfId="0" applyNumberFormat="1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164" fontId="0" fillId="0" borderId="4" xfId="0" applyNumberFormat="1" applyFill="1" applyBorder="1"/>
    <xf numFmtId="0" fontId="25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left" wrapText="1"/>
    </xf>
    <xf numFmtId="0" fontId="0" fillId="0" borderId="1" xfId="0" applyFill="1" applyBorder="1" applyAlignment="1">
      <alignment horizontal="right"/>
    </xf>
    <xf numFmtId="49" fontId="28" fillId="0" borderId="16" xfId="1" applyFont="1" applyAlignment="1" applyProtection="1">
      <alignment horizontal="left"/>
    </xf>
    <xf numFmtId="0" fontId="0" fillId="0" borderId="6" xfId="0" applyFill="1" applyBorder="1" applyAlignment="1">
      <alignment horizontal="right"/>
    </xf>
    <xf numFmtId="164" fontId="0" fillId="0" borderId="8" xfId="0" applyNumberFormat="1" applyFill="1" applyBorder="1"/>
    <xf numFmtId="0" fontId="29" fillId="0" borderId="2" xfId="0" applyFont="1" applyBorder="1" applyAlignment="1">
      <alignment wrapText="1"/>
    </xf>
    <xf numFmtId="0" fontId="21" fillId="0" borderId="2" xfId="0" applyFont="1" applyFill="1" applyBorder="1" applyAlignment="1">
      <alignment horizontal="left"/>
    </xf>
    <xf numFmtId="0" fontId="29" fillId="0" borderId="17" xfId="2" applyNumberFormat="1" applyFont="1" applyAlignment="1" applyProtection="1">
      <alignment horizontal="left" wrapText="1"/>
    </xf>
    <xf numFmtId="0" fontId="20" fillId="0" borderId="2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164" fontId="0" fillId="0" borderId="1" xfId="0" applyNumberFormat="1" applyFill="1" applyBorder="1" applyAlignment="1">
      <alignment horizontal="right"/>
    </xf>
    <xf numFmtId="164" fontId="5" fillId="0" borderId="1" xfId="0" applyNumberFormat="1" applyFont="1" applyFill="1" applyBorder="1"/>
    <xf numFmtId="0" fontId="0" fillId="0" borderId="8" xfId="0" applyFill="1" applyBorder="1"/>
    <xf numFmtId="0" fontId="0" fillId="0" borderId="1" xfId="0" applyFill="1" applyBorder="1"/>
    <xf numFmtId="164" fontId="0" fillId="0" borderId="6" xfId="0" applyNumberForma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164" fontId="0" fillId="0" borderId="11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 wrapText="1"/>
    </xf>
    <xf numFmtId="0" fontId="0" fillId="0" borderId="11" xfId="0" applyFill="1" applyBorder="1"/>
    <xf numFmtId="164" fontId="5" fillId="0" borderId="4" xfId="0" applyNumberFormat="1" applyFont="1" applyFill="1" applyBorder="1"/>
    <xf numFmtId="0" fontId="17" fillId="0" borderId="2" xfId="0" applyFont="1" applyFill="1" applyBorder="1" applyAlignment="1">
      <alignment horizontal="left"/>
    </xf>
    <xf numFmtId="0" fontId="31" fillId="0" borderId="2" xfId="0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/>
    </xf>
    <xf numFmtId="2" fontId="8" fillId="0" borderId="3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0" xfId="0" applyNumberFormat="1"/>
    <xf numFmtId="164" fontId="0" fillId="0" borderId="0" xfId="0" applyNumberFormat="1"/>
    <xf numFmtId="0" fontId="21" fillId="0" borderId="11" xfId="0" applyFont="1" applyFill="1" applyBorder="1" applyAlignment="1">
      <alignment horizontal="left" wrapText="1"/>
    </xf>
    <xf numFmtId="2" fontId="0" fillId="0" borderId="0" xfId="0" applyNumberFormat="1" applyFill="1"/>
    <xf numFmtId="2" fontId="0" fillId="0" borderId="3" xfId="0" applyNumberFormat="1" applyBorder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19">
    <cellStyle name="Normal" xfId="3"/>
    <cellStyle name="xl30" xfId="2"/>
    <cellStyle name="xl31" xfId="4"/>
    <cellStyle name="xl37" xfId="5"/>
    <cellStyle name="xl41" xfId="6"/>
    <cellStyle name="xl43" xfId="7"/>
    <cellStyle name="xl44" xfId="1"/>
    <cellStyle name="xl44 2" xfId="8"/>
    <cellStyle name="xl46" xfId="9"/>
    <cellStyle name="xl69" xfId="10"/>
    <cellStyle name="xl73" xfId="11"/>
    <cellStyle name="xl84" xfId="12"/>
    <cellStyle name="xl92" xfId="13"/>
    <cellStyle name="Обычный" xfId="0" builtinId="0"/>
    <cellStyle name="Обычный 2" xfId="14"/>
    <cellStyle name="Обычный 3" xfId="15"/>
    <cellStyle name="Обычный 4" xfId="16"/>
    <cellStyle name="Процентный 2" xfId="17"/>
    <cellStyle name="Стиль 1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1"/>
  <sheetViews>
    <sheetView tabSelected="1" view="pageBreakPreview" topLeftCell="A73" zoomScaleNormal="100" zoomScaleSheetLayoutView="100" workbookViewId="0">
      <selection activeCell="B100" sqref="B100"/>
    </sheetView>
  </sheetViews>
  <sheetFormatPr defaultRowHeight="12.75"/>
  <cols>
    <col min="1" max="1" width="35.140625" customWidth="1"/>
    <col min="2" max="2" width="63.85546875" customWidth="1"/>
    <col min="3" max="3" width="19.85546875" hidden="1" customWidth="1"/>
    <col min="4" max="4" width="11.28515625" hidden="1" customWidth="1"/>
    <col min="5" max="5" width="12.85546875" hidden="1" customWidth="1"/>
    <col min="6" max="6" width="14.140625" hidden="1" customWidth="1"/>
    <col min="7" max="7" width="14.42578125" hidden="1" customWidth="1"/>
    <col min="8" max="8" width="16.42578125" hidden="1" customWidth="1"/>
    <col min="9" max="9" width="18.5703125" customWidth="1"/>
    <col min="10" max="10" width="14.42578125" hidden="1" customWidth="1"/>
    <col min="11" max="11" width="15.85546875" hidden="1" customWidth="1"/>
    <col min="12" max="12" width="9.140625" hidden="1" customWidth="1"/>
    <col min="13" max="13" width="18.85546875" customWidth="1"/>
    <col min="14" max="14" width="14.7109375" customWidth="1"/>
    <col min="15" max="15" width="5" customWidth="1"/>
  </cols>
  <sheetData>
    <row r="1" spans="1:16" ht="15.75" customHeight="1">
      <c r="I1" s="1" t="s">
        <v>0</v>
      </c>
      <c r="J1" s="1"/>
      <c r="K1" s="1"/>
    </row>
    <row r="2" spans="1:16" ht="15.75" customHeight="1">
      <c r="I2" s="1" t="s">
        <v>1</v>
      </c>
      <c r="J2" s="1"/>
      <c r="K2" s="1"/>
    </row>
    <row r="3" spans="1:16" ht="15.75" customHeight="1">
      <c r="I3" s="1" t="s">
        <v>166</v>
      </c>
      <c r="J3" s="1"/>
      <c r="K3" s="1"/>
    </row>
    <row r="4" spans="1:16" ht="15.75" customHeight="1">
      <c r="I4" s="180" t="s">
        <v>2</v>
      </c>
      <c r="J4" s="180"/>
      <c r="K4" s="180"/>
      <c r="L4" s="180"/>
      <c r="M4" s="180"/>
      <c r="N4" s="180"/>
    </row>
    <row r="5" spans="1:16" ht="15.75" customHeight="1">
      <c r="I5" s="2"/>
      <c r="J5" s="2"/>
      <c r="K5" s="2"/>
      <c r="L5" s="3"/>
      <c r="M5" s="3"/>
      <c r="N5" s="3"/>
      <c r="O5" s="3"/>
      <c r="P5" s="3"/>
    </row>
    <row r="7" spans="1:16" ht="12.75" customHeight="1">
      <c r="A7" s="181" t="s">
        <v>3</v>
      </c>
      <c r="B7" s="182"/>
      <c r="C7" s="182"/>
      <c r="D7" s="4"/>
      <c r="E7" s="5"/>
      <c r="F7" s="5"/>
      <c r="G7" s="5"/>
      <c r="H7" s="5"/>
      <c r="I7" s="5"/>
      <c r="J7" s="5"/>
      <c r="K7" s="5"/>
      <c r="L7" s="5"/>
    </row>
    <row r="8" spans="1:16" ht="17.25" customHeight="1">
      <c r="A8" s="182"/>
      <c r="B8" s="182"/>
      <c r="C8" s="182"/>
      <c r="D8" s="4"/>
      <c r="E8" s="5"/>
      <c r="F8" s="5"/>
      <c r="G8" s="6" t="s">
        <v>4</v>
      </c>
      <c r="H8" s="5"/>
      <c r="I8" s="5"/>
      <c r="J8" s="5"/>
      <c r="K8" s="5"/>
      <c r="L8" s="5"/>
    </row>
    <row r="9" spans="1:16" ht="25.5" customHeight="1">
      <c r="A9" s="7" t="s">
        <v>5</v>
      </c>
      <c r="B9" s="8" t="s">
        <v>6</v>
      </c>
      <c r="C9" s="7" t="s">
        <v>7</v>
      </c>
      <c r="D9" s="9" t="s">
        <v>8</v>
      </c>
      <c r="E9" s="9" t="s">
        <v>9</v>
      </c>
      <c r="F9" s="9" t="s">
        <v>10</v>
      </c>
      <c r="G9" s="10" t="s">
        <v>11</v>
      </c>
      <c r="H9" s="11" t="s">
        <v>12</v>
      </c>
      <c r="I9" s="11">
        <v>2023</v>
      </c>
      <c r="J9" s="12" t="s">
        <v>13</v>
      </c>
      <c r="K9" s="12" t="s">
        <v>14</v>
      </c>
      <c r="L9" s="13" t="s">
        <v>15</v>
      </c>
      <c r="M9" s="14">
        <v>2024</v>
      </c>
      <c r="N9" s="14">
        <v>2025</v>
      </c>
    </row>
    <row r="10" spans="1:16" ht="18" customHeight="1">
      <c r="A10" s="15" t="s">
        <v>16</v>
      </c>
      <c r="B10" s="16" t="s">
        <v>17</v>
      </c>
      <c r="C10" s="17" t="e">
        <f>C11+C62+C88+C70+C38+#REF!</f>
        <v>#REF!</v>
      </c>
      <c r="D10" s="17" t="e">
        <f>D11+D62+D88+D70+D38+#REF!</f>
        <v>#REF!</v>
      </c>
      <c r="E10" s="17" t="e">
        <f>E11+E62+E88+E70+E38+#REF!</f>
        <v>#DIV/0!</v>
      </c>
      <c r="F10" s="17" t="e">
        <f>F11+F62+F88+F70+F38+#REF!</f>
        <v>#REF!</v>
      </c>
      <c r="G10" s="17" t="e">
        <f>G11+G62+G88+G70+G38+#REF!</f>
        <v>#REF!</v>
      </c>
      <c r="H10" s="18" t="e">
        <f>H11+H62+H88+H70+H38+#REF!+H74</f>
        <v>#REF!</v>
      </c>
      <c r="I10" s="18">
        <f t="shared" ref="I10:N10" si="0">I11+I62+I88+I70+I38+I74+I67+I31+I36</f>
        <v>14570190</v>
      </c>
      <c r="J10" s="18">
        <f t="shared" si="0"/>
        <v>16697149.52</v>
      </c>
      <c r="K10" s="18">
        <f t="shared" si="0"/>
        <v>17574356.98</v>
      </c>
      <c r="L10" s="18" t="e">
        <f t="shared" si="0"/>
        <v>#DIV/0!</v>
      </c>
      <c r="M10" s="18">
        <f t="shared" si="0"/>
        <v>15639490</v>
      </c>
      <c r="N10" s="18">
        <f t="shared" si="0"/>
        <v>16482510</v>
      </c>
    </row>
    <row r="11" spans="1:16" ht="18.75">
      <c r="A11" s="19" t="s">
        <v>18</v>
      </c>
      <c r="B11" s="20" t="s">
        <v>19</v>
      </c>
      <c r="C11" s="21">
        <f>C12+C15</f>
        <v>3002.3</v>
      </c>
      <c r="D11" s="21">
        <f>D12+D15</f>
        <v>4436535.9000000004</v>
      </c>
      <c r="E11" s="21" t="e">
        <f>E12+E15</f>
        <v>#DIV/0!</v>
      </c>
      <c r="F11" s="21">
        <f>F12+F15</f>
        <v>4436115</v>
      </c>
      <c r="G11" s="21">
        <f>G12+G15</f>
        <v>2283880.1802617991</v>
      </c>
      <c r="H11" s="21">
        <f>H15+H12+H26</f>
        <v>4671572</v>
      </c>
      <c r="I11" s="21">
        <f t="shared" ref="I11:N11" si="1">I15+I26+I28</f>
        <v>8195000</v>
      </c>
      <c r="J11" s="21">
        <f t="shared" si="1"/>
        <v>6511000</v>
      </c>
      <c r="K11" s="21">
        <f t="shared" si="1"/>
        <v>6713200</v>
      </c>
      <c r="L11" s="21">
        <f t="shared" si="1"/>
        <v>277.60144631719442</v>
      </c>
      <c r="M11" s="21">
        <f t="shared" si="1"/>
        <v>7716000</v>
      </c>
      <c r="N11" s="21">
        <f t="shared" si="1"/>
        <v>7937000</v>
      </c>
    </row>
    <row r="12" spans="1:16" ht="18.75" hidden="1">
      <c r="A12" s="22" t="s">
        <v>20</v>
      </c>
      <c r="B12" s="23" t="s">
        <v>21</v>
      </c>
      <c r="C12" s="24">
        <f t="shared" ref="C12:H12" si="2">C13+C14</f>
        <v>0</v>
      </c>
      <c r="D12" s="24">
        <f t="shared" si="2"/>
        <v>2226811.9</v>
      </c>
      <c r="E12" s="24" t="e">
        <f t="shared" si="2"/>
        <v>#DIV/0!</v>
      </c>
      <c r="F12" s="24">
        <f t="shared" si="2"/>
        <v>2226391</v>
      </c>
      <c r="G12" s="24">
        <f t="shared" si="2"/>
        <v>74156.18026179928</v>
      </c>
      <c r="H12" s="25">
        <f t="shared" si="2"/>
        <v>2000</v>
      </c>
      <c r="I12" s="25">
        <v>0</v>
      </c>
      <c r="J12" s="26">
        <f>J13+J14</f>
        <v>0</v>
      </c>
      <c r="K12" s="26"/>
      <c r="L12" s="27">
        <f>J12/H12*100</f>
        <v>0</v>
      </c>
      <c r="M12" s="28"/>
      <c r="N12" s="28"/>
    </row>
    <row r="13" spans="1:16" ht="18.75" hidden="1">
      <c r="A13" s="22" t="s">
        <v>22</v>
      </c>
      <c r="B13" s="23" t="s">
        <v>21</v>
      </c>
      <c r="C13" s="24">
        <v>0</v>
      </c>
      <c r="D13" s="29">
        <v>420.9</v>
      </c>
      <c r="E13" s="30" t="e">
        <f>D13/C13*100</f>
        <v>#DIV/0!</v>
      </c>
      <c r="F13" s="31">
        <v>0</v>
      </c>
      <c r="G13" s="31">
        <v>0</v>
      </c>
      <c r="H13" s="25">
        <v>2000</v>
      </c>
      <c r="I13" s="25">
        <v>0</v>
      </c>
      <c r="J13" s="26"/>
      <c r="K13" s="26"/>
      <c r="L13" s="27"/>
      <c r="M13" s="28"/>
      <c r="N13" s="28"/>
    </row>
    <row r="14" spans="1:16" ht="18.75" hidden="1">
      <c r="A14" s="22" t="s">
        <v>23</v>
      </c>
      <c r="B14" s="23" t="s">
        <v>24</v>
      </c>
      <c r="C14" s="25">
        <v>0</v>
      </c>
      <c r="D14" s="24">
        <f>D15+D21+D28</f>
        <v>2226391</v>
      </c>
      <c r="E14" s="24">
        <f>E15+E21+E28</f>
        <v>2226391</v>
      </c>
      <c r="F14" s="24">
        <f>F15+F21+F28</f>
        <v>2226391</v>
      </c>
      <c r="G14" s="31">
        <f>F14/C15*100</f>
        <v>74156.18026179928</v>
      </c>
      <c r="H14" s="25">
        <v>0</v>
      </c>
      <c r="I14" s="25">
        <v>0</v>
      </c>
      <c r="J14" s="25"/>
      <c r="K14" s="25"/>
      <c r="L14" s="27"/>
      <c r="M14" s="28"/>
      <c r="N14" s="28"/>
    </row>
    <row r="15" spans="1:16" ht="18.75">
      <c r="A15" s="32" t="s">
        <v>20</v>
      </c>
      <c r="B15" s="33" t="s">
        <v>25</v>
      </c>
      <c r="C15" s="24">
        <f>C16+C21+C28</f>
        <v>3002.3</v>
      </c>
      <c r="D15" s="24">
        <f>D16+D21+D28</f>
        <v>2209724</v>
      </c>
      <c r="E15" s="24">
        <f>E16+E21+E28</f>
        <v>2209724</v>
      </c>
      <c r="F15" s="24">
        <f>F16+F21+F28</f>
        <v>2209724</v>
      </c>
      <c r="G15" s="24">
        <f>G16+G21+G28</f>
        <v>2209724</v>
      </c>
      <c r="H15" s="24">
        <f t="shared" ref="H15:N15" si="3">H16+H21</f>
        <v>4653572</v>
      </c>
      <c r="I15" s="24">
        <f t="shared" si="3"/>
        <v>8105000</v>
      </c>
      <c r="J15" s="24">
        <f t="shared" si="3"/>
        <v>6505000</v>
      </c>
      <c r="K15" s="24">
        <f t="shared" si="3"/>
        <v>6706000</v>
      </c>
      <c r="L15" s="24">
        <f t="shared" si="3"/>
        <v>258.85144631719442</v>
      </c>
      <c r="M15" s="24">
        <f t="shared" si="3"/>
        <v>7606000</v>
      </c>
      <c r="N15" s="24">
        <f t="shared" si="3"/>
        <v>7807000</v>
      </c>
    </row>
    <row r="16" spans="1:16" ht="18.75">
      <c r="A16" s="32" t="s">
        <v>20</v>
      </c>
      <c r="B16" s="33" t="s">
        <v>25</v>
      </c>
      <c r="C16" s="24">
        <v>3000</v>
      </c>
      <c r="D16" s="24">
        <v>2193057</v>
      </c>
      <c r="E16" s="24">
        <v>2193057</v>
      </c>
      <c r="F16" s="24">
        <v>2193057</v>
      </c>
      <c r="G16" s="24">
        <v>2193057</v>
      </c>
      <c r="H16" s="25">
        <f t="shared" ref="H16:N16" si="4">H17</f>
        <v>4649372</v>
      </c>
      <c r="I16" s="31">
        <f t="shared" si="4"/>
        <v>8100000</v>
      </c>
      <c r="J16" s="31">
        <f t="shared" si="4"/>
        <v>6500000</v>
      </c>
      <c r="K16" s="31">
        <f t="shared" si="4"/>
        <v>6700000</v>
      </c>
      <c r="L16" s="31">
        <f t="shared" si="4"/>
        <v>139.80382726957535</v>
      </c>
      <c r="M16" s="31">
        <f t="shared" si="4"/>
        <v>7600000</v>
      </c>
      <c r="N16" s="31">
        <f t="shared" si="4"/>
        <v>7800000</v>
      </c>
    </row>
    <row r="17" spans="1:14" ht="18.75">
      <c r="A17" s="32" t="s">
        <v>22</v>
      </c>
      <c r="B17" s="33" t="s">
        <v>25</v>
      </c>
      <c r="C17" s="24">
        <v>0</v>
      </c>
      <c r="D17" s="34">
        <v>0.23100000000000001</v>
      </c>
      <c r="E17" s="30"/>
      <c r="F17" s="31">
        <v>1883.32</v>
      </c>
      <c r="G17" s="31">
        <v>0</v>
      </c>
      <c r="H17" s="25">
        <v>4649372</v>
      </c>
      <c r="I17" s="31">
        <v>8100000</v>
      </c>
      <c r="J17" s="31">
        <v>6500000</v>
      </c>
      <c r="K17" s="31">
        <v>6700000</v>
      </c>
      <c r="L17" s="27">
        <f>J17/H17*100</f>
        <v>139.80382726957535</v>
      </c>
      <c r="M17" s="35">
        <v>7600000</v>
      </c>
      <c r="N17" s="35">
        <v>7800000</v>
      </c>
    </row>
    <row r="18" spans="1:14" ht="18.75" hidden="1">
      <c r="A18" s="32" t="s">
        <v>23</v>
      </c>
      <c r="B18" s="23" t="s">
        <v>26</v>
      </c>
      <c r="C18" s="24"/>
      <c r="D18" s="34"/>
      <c r="E18" s="30"/>
      <c r="F18" s="31"/>
      <c r="G18" s="31"/>
      <c r="H18" s="25"/>
      <c r="I18" s="31"/>
      <c r="J18" s="31"/>
      <c r="K18" s="31"/>
      <c r="L18" s="27"/>
      <c r="M18" s="35"/>
      <c r="N18" s="35"/>
    </row>
    <row r="19" spans="1:14" ht="18.75" hidden="1">
      <c r="A19" s="32" t="s">
        <v>27</v>
      </c>
      <c r="B19" s="23" t="s">
        <v>28</v>
      </c>
      <c r="C19" s="24">
        <v>0</v>
      </c>
      <c r="D19" s="34">
        <v>0.19</v>
      </c>
      <c r="E19" s="30"/>
      <c r="F19" s="31">
        <v>1832.1</v>
      </c>
      <c r="G19" s="31">
        <v>0</v>
      </c>
      <c r="H19" s="25"/>
      <c r="I19" s="31"/>
      <c r="J19" s="31"/>
      <c r="K19" s="31"/>
      <c r="L19" s="27"/>
      <c r="M19" s="35"/>
      <c r="N19" s="35"/>
    </row>
    <row r="20" spans="1:14" ht="18.75" hidden="1">
      <c r="A20" s="32" t="s">
        <v>29</v>
      </c>
      <c r="B20" s="23" t="s">
        <v>30</v>
      </c>
      <c r="C20" s="24"/>
      <c r="D20" s="34"/>
      <c r="E20" s="30"/>
      <c r="F20" s="31"/>
      <c r="G20" s="31"/>
      <c r="H20" s="25"/>
      <c r="I20" s="31"/>
      <c r="J20" s="31"/>
      <c r="K20" s="31"/>
      <c r="L20" s="27"/>
      <c r="M20" s="35"/>
      <c r="N20" s="35"/>
    </row>
    <row r="21" spans="1:14" ht="18.75">
      <c r="A21" s="32" t="s">
        <v>31</v>
      </c>
      <c r="B21" s="23" t="s">
        <v>32</v>
      </c>
      <c r="C21" s="24">
        <v>2.2999999999999998</v>
      </c>
      <c r="D21" s="24">
        <v>10000</v>
      </c>
      <c r="E21" s="24">
        <v>10000</v>
      </c>
      <c r="F21" s="24">
        <v>10000</v>
      </c>
      <c r="G21" s="24">
        <v>10000</v>
      </c>
      <c r="H21" s="25">
        <f t="shared" ref="H21:N21" si="5">H22</f>
        <v>4200</v>
      </c>
      <c r="I21" s="31">
        <f t="shared" si="5"/>
        <v>5000</v>
      </c>
      <c r="J21" s="31">
        <f t="shared" si="5"/>
        <v>5000</v>
      </c>
      <c r="K21" s="31">
        <f t="shared" si="5"/>
        <v>6000</v>
      </c>
      <c r="L21" s="31">
        <f t="shared" si="5"/>
        <v>119.04761904761905</v>
      </c>
      <c r="M21" s="31">
        <f t="shared" si="5"/>
        <v>6000</v>
      </c>
      <c r="N21" s="31">
        <f t="shared" si="5"/>
        <v>7000</v>
      </c>
    </row>
    <row r="22" spans="1:14" ht="18.75">
      <c r="A22" s="32" t="s">
        <v>33</v>
      </c>
      <c r="B22" s="23" t="s">
        <v>32</v>
      </c>
      <c r="C22" s="24">
        <v>2.2999999999999998</v>
      </c>
      <c r="D22" s="34">
        <v>0.48</v>
      </c>
      <c r="E22" s="30"/>
      <c r="F22" s="31">
        <v>463.7</v>
      </c>
      <c r="G22" s="31">
        <v>0</v>
      </c>
      <c r="H22" s="25">
        <v>4200</v>
      </c>
      <c r="I22" s="31">
        <v>5000</v>
      </c>
      <c r="J22" s="31">
        <v>5000</v>
      </c>
      <c r="K22" s="31">
        <v>6000</v>
      </c>
      <c r="L22" s="27">
        <f>J22/H22*100</f>
        <v>119.04761904761905</v>
      </c>
      <c r="M22" s="35">
        <v>6000</v>
      </c>
      <c r="N22" s="35">
        <v>7000</v>
      </c>
    </row>
    <row r="23" spans="1:14" ht="18.75" hidden="1">
      <c r="A23" s="32" t="s">
        <v>34</v>
      </c>
      <c r="B23" s="23" t="s">
        <v>35</v>
      </c>
      <c r="C23" s="24">
        <v>0</v>
      </c>
      <c r="D23" s="34">
        <v>0.106</v>
      </c>
      <c r="E23" s="30"/>
      <c r="F23" s="31">
        <v>82.06</v>
      </c>
      <c r="G23" s="31">
        <v>0</v>
      </c>
      <c r="H23" s="25"/>
      <c r="I23" s="31"/>
      <c r="J23" s="31"/>
      <c r="K23" s="31"/>
      <c r="L23" s="27"/>
      <c r="M23" s="35"/>
      <c r="N23" s="35"/>
    </row>
    <row r="24" spans="1:14" ht="14.25" hidden="1" customHeight="1">
      <c r="A24" s="32" t="s">
        <v>36</v>
      </c>
      <c r="B24" s="23" t="s">
        <v>37</v>
      </c>
      <c r="C24" s="24">
        <v>0</v>
      </c>
      <c r="D24" s="34">
        <v>0.96</v>
      </c>
      <c r="E24" s="30"/>
      <c r="F24" s="31">
        <v>10</v>
      </c>
      <c r="G24" s="31">
        <v>0</v>
      </c>
      <c r="H24" s="25"/>
      <c r="I24" s="31"/>
      <c r="J24" s="31"/>
      <c r="K24" s="31"/>
      <c r="L24" s="27"/>
      <c r="M24" s="35"/>
      <c r="N24" s="35"/>
    </row>
    <row r="25" spans="1:14" ht="18.75" hidden="1">
      <c r="A25" s="32" t="s">
        <v>38</v>
      </c>
      <c r="B25" s="23"/>
      <c r="C25" s="24">
        <v>0</v>
      </c>
      <c r="D25" s="34"/>
      <c r="E25" s="30"/>
      <c r="F25" s="31"/>
      <c r="G25" s="31"/>
      <c r="H25" s="25"/>
      <c r="I25" s="31"/>
      <c r="J25" s="31"/>
      <c r="K25" s="31"/>
      <c r="L25" s="27" t="e">
        <f>J25/H25*100</f>
        <v>#DIV/0!</v>
      </c>
      <c r="M25" s="35"/>
      <c r="N25" s="35"/>
    </row>
    <row r="26" spans="1:14" ht="27">
      <c r="A26" s="32" t="s">
        <v>39</v>
      </c>
      <c r="B26" s="36" t="s">
        <v>40</v>
      </c>
      <c r="C26" s="24"/>
      <c r="D26" s="34"/>
      <c r="E26" s="30"/>
      <c r="F26" s="31"/>
      <c r="G26" s="31"/>
      <c r="H26" s="25">
        <f t="shared" ref="H26:N26" si="6">H27</f>
        <v>16000</v>
      </c>
      <c r="I26" s="31">
        <f t="shared" si="6"/>
        <v>30000</v>
      </c>
      <c r="J26" s="31">
        <f t="shared" si="6"/>
        <v>3000</v>
      </c>
      <c r="K26" s="31">
        <f t="shared" si="6"/>
        <v>3200</v>
      </c>
      <c r="L26" s="31">
        <f t="shared" si="6"/>
        <v>18.75</v>
      </c>
      <c r="M26" s="31">
        <f t="shared" si="6"/>
        <v>40000</v>
      </c>
      <c r="N26" s="31">
        <f t="shared" si="6"/>
        <v>50000</v>
      </c>
    </row>
    <row r="27" spans="1:14" ht="27">
      <c r="A27" s="32" t="s">
        <v>41</v>
      </c>
      <c r="B27" s="36" t="s">
        <v>40</v>
      </c>
      <c r="C27" s="24"/>
      <c r="D27" s="34"/>
      <c r="E27" s="30"/>
      <c r="F27" s="31"/>
      <c r="G27" s="31"/>
      <c r="H27" s="25">
        <v>16000</v>
      </c>
      <c r="I27" s="31">
        <v>30000</v>
      </c>
      <c r="J27" s="31">
        <v>3000</v>
      </c>
      <c r="K27" s="31">
        <v>3200</v>
      </c>
      <c r="L27" s="27">
        <f>J27/H27*100</f>
        <v>18.75</v>
      </c>
      <c r="M27" s="35">
        <v>40000</v>
      </c>
      <c r="N27" s="35">
        <v>50000</v>
      </c>
    </row>
    <row r="28" spans="1:14" ht="18.75">
      <c r="A28" s="32" t="s">
        <v>42</v>
      </c>
      <c r="B28" s="23" t="s">
        <v>43</v>
      </c>
      <c r="C28" s="24">
        <v>0</v>
      </c>
      <c r="D28" s="24">
        <v>6667</v>
      </c>
      <c r="E28" s="24">
        <v>6667</v>
      </c>
      <c r="F28" s="24">
        <v>6667</v>
      </c>
      <c r="G28" s="24">
        <v>6667</v>
      </c>
      <c r="H28" s="25"/>
      <c r="I28" s="31">
        <f t="shared" ref="I28:N28" si="7">I29</f>
        <v>60000</v>
      </c>
      <c r="J28" s="31">
        <f t="shared" si="7"/>
        <v>3000</v>
      </c>
      <c r="K28" s="31">
        <f t="shared" si="7"/>
        <v>4000</v>
      </c>
      <c r="L28" s="31">
        <f t="shared" si="7"/>
        <v>0</v>
      </c>
      <c r="M28" s="31">
        <f t="shared" si="7"/>
        <v>70000</v>
      </c>
      <c r="N28" s="31">
        <f t="shared" si="7"/>
        <v>80000</v>
      </c>
    </row>
    <row r="29" spans="1:14" ht="18.75">
      <c r="A29" s="32" t="s">
        <v>44</v>
      </c>
      <c r="B29" s="23" t="s">
        <v>43</v>
      </c>
      <c r="C29" s="24">
        <v>0</v>
      </c>
      <c r="D29" s="34">
        <v>0.17</v>
      </c>
      <c r="E29" s="30"/>
      <c r="F29" s="31">
        <v>89.7</v>
      </c>
      <c r="G29" s="31">
        <v>0</v>
      </c>
      <c r="H29" s="25"/>
      <c r="I29" s="31">
        <v>60000</v>
      </c>
      <c r="J29" s="31">
        <v>3000</v>
      </c>
      <c r="K29" s="31">
        <v>4000</v>
      </c>
      <c r="L29" s="27"/>
      <c r="M29" s="35">
        <v>70000</v>
      </c>
      <c r="N29" s="35">
        <v>80000</v>
      </c>
    </row>
    <row r="30" spans="1:14" ht="18.75" hidden="1">
      <c r="A30" s="32" t="s">
        <v>45</v>
      </c>
      <c r="B30" s="23"/>
      <c r="C30" s="24"/>
      <c r="D30" s="34"/>
      <c r="E30" s="30"/>
      <c r="F30" s="31"/>
      <c r="G30" s="31"/>
      <c r="H30" s="25"/>
      <c r="I30" s="25"/>
      <c r="J30" s="26"/>
      <c r="K30" s="26"/>
      <c r="L30" s="27"/>
      <c r="M30" s="28"/>
      <c r="N30" s="28"/>
    </row>
    <row r="31" spans="1:14" ht="27">
      <c r="A31" s="37" t="s">
        <v>46</v>
      </c>
      <c r="B31" s="38" t="s">
        <v>47</v>
      </c>
      <c r="C31" s="39"/>
      <c r="D31" s="40"/>
      <c r="E31" s="41"/>
      <c r="F31" s="41"/>
      <c r="G31" s="41"/>
      <c r="H31" s="42"/>
      <c r="I31" s="43">
        <f t="shared" ref="I31:N31" si="8">I32+I33+I34+I35</f>
        <v>3247390</v>
      </c>
      <c r="J31" s="43">
        <f t="shared" si="8"/>
        <v>1420149.5200000003</v>
      </c>
      <c r="K31" s="43">
        <f t="shared" si="8"/>
        <v>1491156.9800000002</v>
      </c>
      <c r="L31" s="43">
        <f t="shared" si="8"/>
        <v>0</v>
      </c>
      <c r="M31" s="43">
        <f t="shared" si="8"/>
        <v>3611490</v>
      </c>
      <c r="N31" s="43">
        <f t="shared" si="8"/>
        <v>3813510</v>
      </c>
    </row>
    <row r="32" spans="1:14" ht="52.5">
      <c r="A32" s="44" t="s">
        <v>48</v>
      </c>
      <c r="B32" s="45" t="s">
        <v>49</v>
      </c>
      <c r="C32" s="46"/>
      <c r="D32" s="47"/>
      <c r="E32" s="41"/>
      <c r="F32" s="48"/>
      <c r="G32" s="48"/>
      <c r="H32" s="49"/>
      <c r="I32" s="50">
        <v>1538130</v>
      </c>
      <c r="J32" s="26">
        <v>512579.17</v>
      </c>
      <c r="K32" s="26">
        <v>538208.13</v>
      </c>
      <c r="L32" s="27"/>
      <c r="M32" s="28">
        <v>1722980</v>
      </c>
      <c r="N32" s="28">
        <v>1823830</v>
      </c>
    </row>
    <row r="33" spans="1:14" ht="65.25">
      <c r="A33" s="44" t="s">
        <v>50</v>
      </c>
      <c r="B33" s="45" t="s">
        <v>51</v>
      </c>
      <c r="C33" s="46"/>
      <c r="D33" s="47"/>
      <c r="E33" s="41"/>
      <c r="F33" s="48"/>
      <c r="G33" s="48"/>
      <c r="H33" s="49"/>
      <c r="I33" s="50">
        <v>10680</v>
      </c>
      <c r="J33" s="26">
        <v>12632.31</v>
      </c>
      <c r="K33" s="26">
        <v>13263.92</v>
      </c>
      <c r="L33" s="27"/>
      <c r="M33" s="28">
        <v>11770</v>
      </c>
      <c r="N33" s="28">
        <v>12130</v>
      </c>
    </row>
    <row r="34" spans="1:14" ht="52.5">
      <c r="A34" s="44" t="s">
        <v>52</v>
      </c>
      <c r="B34" s="45" t="s">
        <v>53</v>
      </c>
      <c r="C34" s="46"/>
      <c r="D34" s="47"/>
      <c r="E34" s="41"/>
      <c r="F34" s="48"/>
      <c r="G34" s="48"/>
      <c r="H34" s="49"/>
      <c r="I34" s="50">
        <v>1901440</v>
      </c>
      <c r="J34" s="26">
        <v>880454.18</v>
      </c>
      <c r="K34" s="26">
        <v>924476.88</v>
      </c>
      <c r="L34" s="27"/>
      <c r="M34" s="28">
        <v>2102390</v>
      </c>
      <c r="N34" s="51">
        <v>2202140</v>
      </c>
    </row>
    <row r="35" spans="1:14" ht="52.5">
      <c r="A35" s="44" t="s">
        <v>54</v>
      </c>
      <c r="B35" s="45" t="s">
        <v>55</v>
      </c>
      <c r="C35" s="46"/>
      <c r="D35" s="47"/>
      <c r="E35" s="41"/>
      <c r="F35" s="48"/>
      <c r="G35" s="48"/>
      <c r="H35" s="49"/>
      <c r="I35" s="50">
        <v>-202860</v>
      </c>
      <c r="J35" s="26">
        <v>14483.86</v>
      </c>
      <c r="K35" s="26">
        <v>15208.05</v>
      </c>
      <c r="L35" s="27"/>
      <c r="M35" s="51">
        <v>-225650</v>
      </c>
      <c r="N35" s="51">
        <v>-224590</v>
      </c>
    </row>
    <row r="36" spans="1:14" ht="18.75">
      <c r="A36" s="37" t="s">
        <v>56</v>
      </c>
      <c r="B36" s="52" t="s">
        <v>57</v>
      </c>
      <c r="C36" s="46"/>
      <c r="D36" s="47"/>
      <c r="E36" s="41"/>
      <c r="F36" s="48"/>
      <c r="G36" s="48"/>
      <c r="H36" s="49"/>
      <c r="I36" s="43">
        <f t="shared" ref="I36:N36" si="9">I37</f>
        <v>56000</v>
      </c>
      <c r="J36" s="43">
        <f t="shared" si="9"/>
        <v>56000</v>
      </c>
      <c r="K36" s="43">
        <f t="shared" si="9"/>
        <v>60000</v>
      </c>
      <c r="L36" s="43">
        <f t="shared" si="9"/>
        <v>0</v>
      </c>
      <c r="M36" s="43">
        <f t="shared" si="9"/>
        <v>60000</v>
      </c>
      <c r="N36" s="43">
        <f t="shared" si="9"/>
        <v>70000</v>
      </c>
    </row>
    <row r="37" spans="1:14" ht="18.75">
      <c r="A37" s="32" t="s">
        <v>58</v>
      </c>
      <c r="B37" s="53" t="s">
        <v>59</v>
      </c>
      <c r="C37" s="46"/>
      <c r="D37" s="47"/>
      <c r="E37" s="41"/>
      <c r="F37" s="48"/>
      <c r="G37" s="48"/>
      <c r="H37" s="49"/>
      <c r="I37" s="50">
        <v>56000</v>
      </c>
      <c r="J37" s="26">
        <v>56000</v>
      </c>
      <c r="K37" s="26">
        <v>60000</v>
      </c>
      <c r="L37" s="54"/>
      <c r="M37" s="51">
        <v>60000</v>
      </c>
      <c r="N37" s="51">
        <v>70000</v>
      </c>
    </row>
    <row r="38" spans="1:14" ht="18.75">
      <c r="A38" s="55" t="s">
        <v>60</v>
      </c>
      <c r="B38" s="56" t="s">
        <v>61</v>
      </c>
      <c r="C38" s="57">
        <f>C39+C46</f>
        <v>290</v>
      </c>
      <c r="D38" s="57">
        <f>D39+D46</f>
        <v>8.5</v>
      </c>
      <c r="E38" s="57">
        <f>E39+E46</f>
        <v>12.166666666666666</v>
      </c>
      <c r="F38" s="57">
        <f>F39+F46</f>
        <v>126773.19</v>
      </c>
      <c r="G38" s="57">
        <f>G39+G46</f>
        <v>106492.95833333333</v>
      </c>
      <c r="H38" s="57">
        <f t="shared" ref="H38:N38" si="10">H39+H46+H42</f>
        <v>2439000</v>
      </c>
      <c r="I38" s="58">
        <f>I39+I46</f>
        <v>2635000</v>
      </c>
      <c r="J38" s="58">
        <f t="shared" si="10"/>
        <v>8100000</v>
      </c>
      <c r="K38" s="58">
        <f t="shared" si="10"/>
        <v>8650000</v>
      </c>
      <c r="L38" s="58" t="e">
        <f t="shared" si="10"/>
        <v>#DIV/0!</v>
      </c>
      <c r="M38" s="58">
        <f t="shared" si="10"/>
        <v>4150000</v>
      </c>
      <c r="N38" s="58">
        <f t="shared" si="10"/>
        <v>4550000</v>
      </c>
    </row>
    <row r="39" spans="1:14" ht="19.5">
      <c r="A39" s="59" t="s">
        <v>62</v>
      </c>
      <c r="B39" s="60" t="s">
        <v>63</v>
      </c>
      <c r="C39" s="61">
        <f>C40+C41</f>
        <v>60</v>
      </c>
      <c r="D39" s="61">
        <f>D40+D41</f>
        <v>8.5</v>
      </c>
      <c r="E39" s="61">
        <f>E40+E41</f>
        <v>12.166666666666666</v>
      </c>
      <c r="F39" s="61">
        <f>F40+F41</f>
        <v>4195.3100000000004</v>
      </c>
      <c r="G39" s="61">
        <f>G40+G41</f>
        <v>6087.4333333333334</v>
      </c>
      <c r="H39" s="61">
        <f t="shared" ref="H39:N39" si="11">H40+H41+H45</f>
        <v>304000</v>
      </c>
      <c r="I39" s="62">
        <f t="shared" si="11"/>
        <v>335000</v>
      </c>
      <c r="J39" s="62">
        <f t="shared" si="11"/>
        <v>300000</v>
      </c>
      <c r="K39" s="62">
        <f t="shared" si="11"/>
        <v>350000</v>
      </c>
      <c r="L39" s="62" t="e">
        <f t="shared" si="11"/>
        <v>#DIV/0!</v>
      </c>
      <c r="M39" s="62">
        <f t="shared" si="11"/>
        <v>650000</v>
      </c>
      <c r="N39" s="62">
        <f t="shared" si="11"/>
        <v>650000</v>
      </c>
    </row>
    <row r="40" spans="1:14" ht="39.75">
      <c r="A40" s="32" t="s">
        <v>64</v>
      </c>
      <c r="B40" s="63" t="s">
        <v>65</v>
      </c>
      <c r="C40" s="64">
        <v>60</v>
      </c>
      <c r="D40" s="34">
        <v>7.3</v>
      </c>
      <c r="E40" s="30">
        <f>D40/C40*100</f>
        <v>12.166666666666666</v>
      </c>
      <c r="F40" s="31">
        <v>3652.46</v>
      </c>
      <c r="G40" s="31">
        <f>F40/C40*100</f>
        <v>6087.4333333333334</v>
      </c>
      <c r="H40" s="25">
        <v>304000</v>
      </c>
      <c r="I40" s="26">
        <v>335000</v>
      </c>
      <c r="J40" s="26">
        <v>300000</v>
      </c>
      <c r="K40" s="26">
        <v>350000</v>
      </c>
      <c r="L40" s="54">
        <f>J40/H40*100</f>
        <v>98.68421052631578</v>
      </c>
      <c r="M40" s="51">
        <v>650000</v>
      </c>
      <c r="N40" s="51">
        <v>650000</v>
      </c>
    </row>
    <row r="41" spans="1:14" ht="39.75" hidden="1">
      <c r="A41" s="32" t="s">
        <v>66</v>
      </c>
      <c r="B41" s="63" t="s">
        <v>67</v>
      </c>
      <c r="C41" s="64">
        <v>0</v>
      </c>
      <c r="D41" s="34">
        <v>1.2</v>
      </c>
      <c r="E41" s="30"/>
      <c r="F41" s="31">
        <v>542.85</v>
      </c>
      <c r="G41" s="31">
        <v>0</v>
      </c>
      <c r="H41" s="25"/>
      <c r="I41" s="26"/>
      <c r="J41" s="26"/>
      <c r="K41" s="26"/>
      <c r="L41" s="54" t="e">
        <f>J41/H41*100</f>
        <v>#DIV/0!</v>
      </c>
      <c r="M41" s="51"/>
      <c r="N41" s="51"/>
    </row>
    <row r="42" spans="1:14" ht="18.75" hidden="1">
      <c r="A42" s="32" t="s">
        <v>68</v>
      </c>
      <c r="B42" s="33" t="s">
        <v>69</v>
      </c>
      <c r="C42" s="64"/>
      <c r="D42" s="34"/>
      <c r="E42" s="30"/>
      <c r="F42" s="31"/>
      <c r="G42" s="31"/>
      <c r="H42" s="31">
        <f>H43</f>
        <v>0</v>
      </c>
      <c r="I42" s="26"/>
      <c r="J42" s="26"/>
      <c r="K42" s="26"/>
      <c r="L42" s="54" t="e">
        <f>J42/H42*100</f>
        <v>#DIV/0!</v>
      </c>
      <c r="M42" s="51"/>
      <c r="N42" s="51"/>
    </row>
    <row r="43" spans="1:14" ht="18.75" hidden="1">
      <c r="A43" s="32" t="s">
        <v>70</v>
      </c>
      <c r="B43" s="33" t="s">
        <v>71</v>
      </c>
      <c r="C43" s="64"/>
      <c r="D43" s="34"/>
      <c r="E43" s="30"/>
      <c r="F43" s="31"/>
      <c r="G43" s="31"/>
      <c r="H43" s="31"/>
      <c r="I43" s="26"/>
      <c r="J43" s="26"/>
      <c r="K43" s="26"/>
      <c r="L43" s="54" t="e">
        <f>J43/H43*100</f>
        <v>#DIV/0!</v>
      </c>
      <c r="M43" s="51"/>
      <c r="N43" s="51"/>
    </row>
    <row r="44" spans="1:14" ht="39.75" hidden="1">
      <c r="A44" s="32" t="s">
        <v>72</v>
      </c>
      <c r="B44" s="63" t="s">
        <v>73</v>
      </c>
      <c r="C44" s="64"/>
      <c r="D44" s="34"/>
      <c r="E44" s="30"/>
      <c r="F44" s="31"/>
      <c r="G44" s="31"/>
      <c r="H44" s="31"/>
      <c r="I44" s="26"/>
      <c r="J44" s="26"/>
      <c r="K44" s="26"/>
      <c r="L44" s="54"/>
      <c r="M44" s="51"/>
      <c r="N44" s="51"/>
    </row>
    <row r="45" spans="1:14" ht="39.75" hidden="1">
      <c r="A45" s="32" t="s">
        <v>74</v>
      </c>
      <c r="B45" s="63" t="s">
        <v>75</v>
      </c>
      <c r="C45" s="64"/>
      <c r="D45" s="34"/>
      <c r="E45" s="30"/>
      <c r="F45" s="31"/>
      <c r="G45" s="31"/>
      <c r="H45" s="31"/>
      <c r="I45" s="26"/>
      <c r="J45" s="26"/>
      <c r="K45" s="26"/>
      <c r="L45" s="54"/>
      <c r="M45" s="51"/>
      <c r="N45" s="51"/>
    </row>
    <row r="46" spans="1:14" ht="19.5">
      <c r="A46" s="59" t="s">
        <v>76</v>
      </c>
      <c r="B46" s="60" t="s">
        <v>77</v>
      </c>
      <c r="C46" s="65">
        <f t="shared" ref="C46:N46" si="12">C47+C51</f>
        <v>230</v>
      </c>
      <c r="D46" s="65">
        <f t="shared" si="12"/>
        <v>0</v>
      </c>
      <c r="E46" s="65">
        <f t="shared" si="12"/>
        <v>0</v>
      </c>
      <c r="F46" s="65">
        <f t="shared" si="12"/>
        <v>122577.88</v>
      </c>
      <c r="G46" s="65">
        <f t="shared" si="12"/>
        <v>100405.52499999999</v>
      </c>
      <c r="H46" s="65">
        <f t="shared" si="12"/>
        <v>2135000</v>
      </c>
      <c r="I46" s="66">
        <f t="shared" si="12"/>
        <v>2300000</v>
      </c>
      <c r="J46" s="66">
        <f t="shared" si="12"/>
        <v>7800000</v>
      </c>
      <c r="K46" s="66">
        <f t="shared" si="12"/>
        <v>8300000</v>
      </c>
      <c r="L46" s="66">
        <f t="shared" si="12"/>
        <v>1904.0196233581262</v>
      </c>
      <c r="M46" s="66">
        <f t="shared" si="12"/>
        <v>3500000</v>
      </c>
      <c r="N46" s="66">
        <f t="shared" si="12"/>
        <v>3900000</v>
      </c>
    </row>
    <row r="47" spans="1:14" ht="27">
      <c r="A47" s="32" t="s">
        <v>78</v>
      </c>
      <c r="B47" s="63" t="s">
        <v>79</v>
      </c>
      <c r="C47" s="24">
        <f>C48+C49</f>
        <v>80</v>
      </c>
      <c r="D47" s="24">
        <f>D48+D49</f>
        <v>0</v>
      </c>
      <c r="E47" s="24">
        <f>E48+E49</f>
        <v>0</v>
      </c>
      <c r="F47" s="24">
        <f>F48+F49</f>
        <v>32443.82</v>
      </c>
      <c r="G47" s="24">
        <f>G48+G49</f>
        <v>40545.524999999994</v>
      </c>
      <c r="H47" s="24">
        <f>H48+H49+H50</f>
        <v>355000</v>
      </c>
      <c r="I47" s="67">
        <f t="shared" ref="I47:N47" si="13">I48</f>
        <v>1100000</v>
      </c>
      <c r="J47" s="67">
        <f t="shared" si="13"/>
        <v>6500000</v>
      </c>
      <c r="K47" s="67">
        <f t="shared" si="13"/>
        <v>7000000</v>
      </c>
      <c r="L47" s="67">
        <f t="shared" si="13"/>
        <v>1830.9859154929577</v>
      </c>
      <c r="M47" s="67">
        <f t="shared" si="13"/>
        <v>2200000</v>
      </c>
      <c r="N47" s="67">
        <f t="shared" si="13"/>
        <v>2500000</v>
      </c>
    </row>
    <row r="48" spans="1:14" ht="27">
      <c r="A48" s="32" t="s">
        <v>80</v>
      </c>
      <c r="B48" s="63" t="s">
        <v>79</v>
      </c>
      <c r="C48" s="24">
        <v>80</v>
      </c>
      <c r="D48" s="34"/>
      <c r="E48" s="30"/>
      <c r="F48" s="31">
        <v>32436.42</v>
      </c>
      <c r="G48" s="31">
        <f>F48/C48*100</f>
        <v>40545.524999999994</v>
      </c>
      <c r="H48" s="25">
        <v>355000</v>
      </c>
      <c r="I48" s="26">
        <v>1100000</v>
      </c>
      <c r="J48" s="26">
        <v>6500000</v>
      </c>
      <c r="K48" s="26">
        <v>7000000</v>
      </c>
      <c r="L48" s="54">
        <f>J48/H48*100</f>
        <v>1830.9859154929577</v>
      </c>
      <c r="M48" s="51">
        <v>2200000</v>
      </c>
      <c r="N48" s="51">
        <v>2500000</v>
      </c>
    </row>
    <row r="49" spans="1:14" ht="18.75" hidden="1">
      <c r="A49" s="32" t="s">
        <v>81</v>
      </c>
      <c r="B49" s="23" t="s">
        <v>82</v>
      </c>
      <c r="C49" s="24">
        <v>0</v>
      </c>
      <c r="D49" s="34"/>
      <c r="E49" s="30"/>
      <c r="F49" s="31">
        <v>7.4</v>
      </c>
      <c r="G49" s="31"/>
      <c r="H49" s="25"/>
      <c r="I49" s="26"/>
      <c r="J49" s="26"/>
      <c r="K49" s="26"/>
      <c r="L49" s="54"/>
      <c r="M49" s="51"/>
      <c r="N49" s="51"/>
    </row>
    <row r="50" spans="1:14" ht="18.75" hidden="1">
      <c r="A50" s="32" t="s">
        <v>83</v>
      </c>
      <c r="B50" s="23" t="s">
        <v>84</v>
      </c>
      <c r="C50" s="24"/>
      <c r="D50" s="34"/>
      <c r="E50" s="30"/>
      <c r="F50" s="31"/>
      <c r="G50" s="31"/>
      <c r="H50" s="25"/>
      <c r="I50" s="26"/>
      <c r="J50" s="26"/>
      <c r="K50" s="26"/>
      <c r="L50" s="54"/>
      <c r="M50" s="51"/>
      <c r="N50" s="51"/>
    </row>
    <row r="51" spans="1:14" ht="27">
      <c r="A51" s="32" t="s">
        <v>85</v>
      </c>
      <c r="B51" s="63" t="s">
        <v>86</v>
      </c>
      <c r="C51" s="24">
        <f>C52+C53+C54</f>
        <v>150</v>
      </c>
      <c r="D51" s="24">
        <f>D52+D53+D54</f>
        <v>0</v>
      </c>
      <c r="E51" s="24">
        <f>E52+E53+E54</f>
        <v>0</v>
      </c>
      <c r="F51" s="24">
        <f>F52+F53+F54</f>
        <v>90134.06</v>
      </c>
      <c r="G51" s="24">
        <f>G52+G53+G54</f>
        <v>59860</v>
      </c>
      <c r="H51" s="24">
        <f>H52+H53+H54+H59</f>
        <v>1780000</v>
      </c>
      <c r="I51" s="67">
        <f t="shared" ref="I51:N51" si="14">I52</f>
        <v>1200000</v>
      </c>
      <c r="J51" s="67">
        <f t="shared" si="14"/>
        <v>1300000</v>
      </c>
      <c r="K51" s="67">
        <f t="shared" si="14"/>
        <v>1300000</v>
      </c>
      <c r="L51" s="67">
        <f t="shared" si="14"/>
        <v>73.033707865168537</v>
      </c>
      <c r="M51" s="67">
        <f t="shared" si="14"/>
        <v>1300000</v>
      </c>
      <c r="N51" s="67">
        <f t="shared" si="14"/>
        <v>1400000</v>
      </c>
    </row>
    <row r="52" spans="1:14" ht="27">
      <c r="A52" s="32" t="s">
        <v>87</v>
      </c>
      <c r="B52" s="63" t="s">
        <v>86</v>
      </c>
      <c r="C52" s="24">
        <v>150</v>
      </c>
      <c r="D52" s="34"/>
      <c r="E52" s="30"/>
      <c r="F52" s="31">
        <v>89790</v>
      </c>
      <c r="G52" s="31">
        <f>F52/C52*100</f>
        <v>59860</v>
      </c>
      <c r="H52" s="31">
        <v>1780000</v>
      </c>
      <c r="I52" s="26">
        <v>1200000</v>
      </c>
      <c r="J52" s="26">
        <v>1300000</v>
      </c>
      <c r="K52" s="26">
        <v>1300000</v>
      </c>
      <c r="L52" s="54">
        <f>J52/H52*100</f>
        <v>73.033707865168537</v>
      </c>
      <c r="M52" s="51">
        <v>1300000</v>
      </c>
      <c r="N52" s="51">
        <v>1400000</v>
      </c>
    </row>
    <row r="53" spans="1:14" ht="18.75" hidden="1">
      <c r="A53" s="32" t="s">
        <v>88</v>
      </c>
      <c r="B53" s="23" t="s">
        <v>89</v>
      </c>
      <c r="C53" s="24">
        <v>0</v>
      </c>
      <c r="D53" s="34"/>
      <c r="E53" s="30"/>
      <c r="F53" s="31">
        <v>344.06</v>
      </c>
      <c r="G53" s="31"/>
      <c r="H53" s="25"/>
      <c r="I53" s="26"/>
      <c r="J53" s="26"/>
      <c r="K53" s="26"/>
      <c r="L53" s="54"/>
      <c r="M53" s="51"/>
      <c r="N53" s="51"/>
    </row>
    <row r="54" spans="1:14" ht="18.75" hidden="1">
      <c r="A54" s="32" t="s">
        <v>90</v>
      </c>
      <c r="B54" s="23" t="s">
        <v>91</v>
      </c>
      <c r="C54" s="24">
        <v>0</v>
      </c>
      <c r="D54" s="34"/>
      <c r="E54" s="30"/>
      <c r="F54" s="31"/>
      <c r="G54" s="31"/>
      <c r="H54" s="25"/>
      <c r="I54" s="26"/>
      <c r="J54" s="26"/>
      <c r="K54" s="26"/>
      <c r="L54" s="68"/>
      <c r="M54" s="51"/>
      <c r="N54" s="51"/>
    </row>
    <row r="55" spans="1:14" ht="18.75" hidden="1">
      <c r="A55" s="22" t="s">
        <v>92</v>
      </c>
      <c r="B55" s="69" t="s">
        <v>93</v>
      </c>
      <c r="C55" s="70"/>
      <c r="D55" s="71">
        <f>D56+D57+D58</f>
        <v>44.6</v>
      </c>
      <c r="E55" s="30" t="e">
        <f>D55/C55*100</f>
        <v>#DIV/0!</v>
      </c>
      <c r="F55" s="72">
        <f>F56+F57+F58</f>
        <v>84.6</v>
      </c>
      <c r="G55" s="72" t="e">
        <f>F55/C55*100</f>
        <v>#DIV/0!</v>
      </c>
      <c r="H55" s="25"/>
      <c r="I55" s="26"/>
      <c r="J55" s="26"/>
      <c r="K55" s="26"/>
      <c r="L55" s="68" t="e">
        <f>J55/H55*100</f>
        <v>#DIV/0!</v>
      </c>
      <c r="M55" s="51"/>
      <c r="N55" s="51"/>
    </row>
    <row r="56" spans="1:14" ht="18.75" hidden="1">
      <c r="A56" s="22" t="s">
        <v>94</v>
      </c>
      <c r="B56" s="23" t="s">
        <v>95</v>
      </c>
      <c r="C56" s="24"/>
      <c r="D56" s="34">
        <v>39.200000000000003</v>
      </c>
      <c r="E56" s="30" t="e">
        <f>D56/C56*100</f>
        <v>#DIV/0!</v>
      </c>
      <c r="F56" s="31">
        <v>50.3</v>
      </c>
      <c r="G56" s="31" t="e">
        <f>F56/C56*100</f>
        <v>#DIV/0!</v>
      </c>
      <c r="H56" s="25"/>
      <c r="I56" s="26"/>
      <c r="J56" s="26"/>
      <c r="K56" s="26"/>
      <c r="L56" s="68" t="e">
        <f>J56/H56*100</f>
        <v>#DIV/0!</v>
      </c>
      <c r="M56" s="51"/>
      <c r="N56" s="51"/>
    </row>
    <row r="57" spans="1:14" ht="18.75" hidden="1">
      <c r="A57" s="22" t="s">
        <v>96</v>
      </c>
      <c r="B57" s="23" t="s">
        <v>97</v>
      </c>
      <c r="C57" s="24"/>
      <c r="D57" s="34">
        <v>2.9</v>
      </c>
      <c r="E57" s="30" t="e">
        <f>D57/C57*100</f>
        <v>#DIV/0!</v>
      </c>
      <c r="F57" s="31">
        <v>5.6</v>
      </c>
      <c r="G57" s="31" t="e">
        <f>F57/C57*100</f>
        <v>#DIV/0!</v>
      </c>
      <c r="H57" s="25"/>
      <c r="I57" s="26"/>
      <c r="J57" s="26"/>
      <c r="K57" s="26"/>
      <c r="L57" s="68" t="e">
        <f>J57/H57*100</f>
        <v>#DIV/0!</v>
      </c>
      <c r="M57" s="51"/>
      <c r="N57" s="51"/>
    </row>
    <row r="58" spans="1:14" ht="18.75" hidden="1">
      <c r="A58" s="22" t="s">
        <v>98</v>
      </c>
      <c r="B58" s="23" t="s">
        <v>99</v>
      </c>
      <c r="C58" s="24"/>
      <c r="D58" s="34">
        <v>2.5</v>
      </c>
      <c r="E58" s="30" t="e">
        <f>D58/C58*100</f>
        <v>#DIV/0!</v>
      </c>
      <c r="F58" s="31">
        <v>28.7</v>
      </c>
      <c r="G58" s="31" t="e">
        <f>F58/C58*100</f>
        <v>#DIV/0!</v>
      </c>
      <c r="H58" s="25"/>
      <c r="I58" s="26"/>
      <c r="J58" s="26"/>
      <c r="K58" s="26"/>
      <c r="L58" s="68" t="e">
        <f>J58/H58*100</f>
        <v>#DIV/0!</v>
      </c>
      <c r="M58" s="51"/>
      <c r="N58" s="51"/>
    </row>
    <row r="59" spans="1:14" ht="18.75" hidden="1">
      <c r="A59" s="32" t="s">
        <v>90</v>
      </c>
      <c r="B59" s="23" t="s">
        <v>91</v>
      </c>
      <c r="C59" s="24"/>
      <c r="D59" s="34"/>
      <c r="E59" s="30"/>
      <c r="F59" s="31"/>
      <c r="G59" s="31"/>
      <c r="H59" s="25"/>
      <c r="I59" s="26"/>
      <c r="J59" s="26"/>
      <c r="K59" s="26"/>
      <c r="L59" s="68"/>
      <c r="M59" s="51"/>
      <c r="N59" s="51"/>
    </row>
    <row r="60" spans="1:14" ht="18.75" hidden="1">
      <c r="A60" s="22" t="s">
        <v>100</v>
      </c>
      <c r="B60" s="23" t="s">
        <v>97</v>
      </c>
      <c r="C60" s="24">
        <v>0</v>
      </c>
      <c r="D60" s="34"/>
      <c r="E60" s="30"/>
      <c r="F60" s="31">
        <v>3053.53</v>
      </c>
      <c r="G60" s="31"/>
      <c r="H60" s="25"/>
      <c r="I60" s="26"/>
      <c r="J60" s="26"/>
      <c r="K60" s="26"/>
      <c r="L60" s="68"/>
      <c r="M60" s="51"/>
      <c r="N60" s="51"/>
    </row>
    <row r="61" spans="1:14" ht="18.75" hidden="1">
      <c r="A61" s="22" t="s">
        <v>101</v>
      </c>
      <c r="B61" s="23" t="s">
        <v>99</v>
      </c>
      <c r="C61" s="24">
        <v>0</v>
      </c>
      <c r="D61" s="34"/>
      <c r="E61" s="30"/>
      <c r="F61" s="31">
        <v>0</v>
      </c>
      <c r="G61" s="31"/>
      <c r="H61" s="25"/>
      <c r="I61" s="26"/>
      <c r="J61" s="26"/>
      <c r="K61" s="26"/>
      <c r="L61" s="68"/>
      <c r="M61" s="51"/>
      <c r="N61" s="51"/>
    </row>
    <row r="62" spans="1:14" ht="38.25" customHeight="1">
      <c r="A62" s="19" t="s">
        <v>102</v>
      </c>
      <c r="B62" s="73" t="s">
        <v>103</v>
      </c>
      <c r="C62" s="74">
        <f>C64+C65</f>
        <v>300</v>
      </c>
      <c r="D62" s="74">
        <f>D64+D65</f>
        <v>0</v>
      </c>
      <c r="E62" s="74">
        <f>E64+E65</f>
        <v>0</v>
      </c>
      <c r="F62" s="74">
        <f>F64+F65</f>
        <v>74871.259999999995</v>
      </c>
      <c r="G62" s="74">
        <f>G64+G65</f>
        <v>27730.096296296295</v>
      </c>
      <c r="H62" s="75">
        <f t="shared" ref="H62:N62" si="15">H64+H65+H63+H66</f>
        <v>180000</v>
      </c>
      <c r="I62" s="75">
        <f t="shared" si="15"/>
        <v>60000</v>
      </c>
      <c r="J62" s="75">
        <f t="shared" si="15"/>
        <v>210000</v>
      </c>
      <c r="K62" s="75">
        <f t="shared" si="15"/>
        <v>210000</v>
      </c>
      <c r="L62" s="75" t="e">
        <f t="shared" si="15"/>
        <v>#DIV/0!</v>
      </c>
      <c r="M62" s="75">
        <f t="shared" si="15"/>
        <v>100000</v>
      </c>
      <c r="N62" s="75">
        <f t="shared" si="15"/>
        <v>110000</v>
      </c>
    </row>
    <row r="63" spans="1:14" ht="60.75" hidden="1">
      <c r="A63" s="76" t="s">
        <v>104</v>
      </c>
      <c r="B63" s="77" t="s">
        <v>105</v>
      </c>
      <c r="C63" s="78"/>
      <c r="D63" s="79"/>
      <c r="E63" s="78"/>
      <c r="F63" s="79"/>
      <c r="G63" s="79"/>
      <c r="H63" s="78">
        <v>112000</v>
      </c>
      <c r="I63" s="80"/>
      <c r="J63" s="80"/>
      <c r="K63" s="80"/>
      <c r="L63" s="81">
        <f>J63/H63*100</f>
        <v>0</v>
      </c>
      <c r="M63" s="51"/>
      <c r="N63" s="51"/>
    </row>
    <row r="64" spans="1:14" ht="60.75">
      <c r="A64" s="32" t="s">
        <v>106</v>
      </c>
      <c r="B64" s="82" t="s">
        <v>107</v>
      </c>
      <c r="C64" s="83">
        <v>270</v>
      </c>
      <c r="D64" s="84">
        <v>0</v>
      </c>
      <c r="E64" s="85">
        <f>D64/C64*100</f>
        <v>0</v>
      </c>
      <c r="F64" s="86">
        <v>74871.259999999995</v>
      </c>
      <c r="G64" s="86">
        <f>F64/C64*100</f>
        <v>27730.096296296295</v>
      </c>
      <c r="H64" s="87"/>
      <c r="I64" s="26">
        <v>60000</v>
      </c>
      <c r="J64" s="26">
        <v>50000</v>
      </c>
      <c r="K64" s="26">
        <v>50000</v>
      </c>
      <c r="L64" s="81" t="e">
        <f>J64/H64*100</f>
        <v>#DIV/0!</v>
      </c>
      <c r="M64" s="51">
        <v>100000</v>
      </c>
      <c r="N64" s="51">
        <v>110000</v>
      </c>
    </row>
    <row r="65" spans="1:14" ht="42.75" customHeight="1">
      <c r="A65" s="32" t="s">
        <v>108</v>
      </c>
      <c r="B65" s="82" t="s">
        <v>109</v>
      </c>
      <c r="C65" s="88">
        <v>30</v>
      </c>
      <c r="D65" s="89"/>
      <c r="E65" s="90">
        <f>D65/C65*100</f>
        <v>0</v>
      </c>
      <c r="F65" s="91"/>
      <c r="G65" s="92"/>
      <c r="H65" s="93">
        <v>68000</v>
      </c>
      <c r="I65" s="31"/>
      <c r="J65" s="26">
        <v>160000</v>
      </c>
      <c r="K65" s="26">
        <v>160000</v>
      </c>
      <c r="L65" s="27">
        <f>J65/H65*100</f>
        <v>235.29411764705884</v>
      </c>
      <c r="M65" s="35"/>
      <c r="N65" s="35"/>
    </row>
    <row r="66" spans="1:14" ht="42.75" hidden="1" customHeight="1">
      <c r="A66" s="44"/>
      <c r="B66" s="94"/>
      <c r="C66" s="95"/>
      <c r="D66" s="96"/>
      <c r="E66" s="97"/>
      <c r="F66" s="98"/>
      <c r="G66" s="99"/>
      <c r="H66" s="48"/>
      <c r="I66" s="31"/>
      <c r="J66" s="26"/>
      <c r="K66" s="26"/>
      <c r="L66" s="46"/>
      <c r="M66" s="28"/>
      <c r="N66" s="28"/>
    </row>
    <row r="67" spans="1:14" ht="31.5" customHeight="1">
      <c r="A67" s="100" t="s">
        <v>110</v>
      </c>
      <c r="B67" s="73" t="s">
        <v>111</v>
      </c>
      <c r="C67" s="101"/>
      <c r="D67" s="71"/>
      <c r="E67" s="30"/>
      <c r="F67" s="102"/>
      <c r="G67" s="30"/>
      <c r="H67" s="30"/>
      <c r="I67" s="30"/>
      <c r="J67" s="30">
        <f>J69</f>
        <v>150000</v>
      </c>
      <c r="K67" s="30">
        <f>K69</f>
        <v>150000</v>
      </c>
      <c r="L67" s="30">
        <f>L69</f>
        <v>0</v>
      </c>
      <c r="M67" s="30"/>
      <c r="N67" s="30"/>
    </row>
    <row r="68" spans="1:14" ht="32.25" hidden="1" customHeight="1">
      <c r="A68" s="32" t="s">
        <v>112</v>
      </c>
      <c r="B68" s="82" t="s">
        <v>113</v>
      </c>
      <c r="C68" s="64"/>
      <c r="D68" s="29"/>
      <c r="E68" s="103"/>
      <c r="F68" s="104"/>
      <c r="G68" s="103"/>
      <c r="H68" s="103"/>
      <c r="I68" s="103"/>
      <c r="J68" s="105">
        <v>241164</v>
      </c>
      <c r="K68" s="105">
        <v>253000</v>
      </c>
      <c r="L68" s="27"/>
      <c r="M68" s="28"/>
      <c r="N68" s="28"/>
    </row>
    <row r="69" spans="1:14" ht="19.5" customHeight="1">
      <c r="A69" s="32" t="s">
        <v>114</v>
      </c>
      <c r="B69" s="82" t="s">
        <v>115</v>
      </c>
      <c r="C69" s="64"/>
      <c r="D69" s="34"/>
      <c r="E69" s="30"/>
      <c r="F69" s="25"/>
      <c r="G69" s="31"/>
      <c r="H69" s="31"/>
      <c r="I69" s="31"/>
      <c r="J69" s="26">
        <v>150000</v>
      </c>
      <c r="K69" s="26">
        <v>150000</v>
      </c>
      <c r="L69" s="27"/>
      <c r="M69" s="35"/>
      <c r="N69" s="35"/>
    </row>
    <row r="70" spans="1:14" ht="18" customHeight="1">
      <c r="A70" s="37" t="s">
        <v>116</v>
      </c>
      <c r="B70" s="106" t="s">
        <v>117</v>
      </c>
      <c r="C70" s="107">
        <f>C73</f>
        <v>0</v>
      </c>
      <c r="D70" s="107">
        <f>D73</f>
        <v>0</v>
      </c>
      <c r="E70" s="107">
        <f>E73</f>
        <v>0</v>
      </c>
      <c r="F70" s="107">
        <f>F73</f>
        <v>0</v>
      </c>
      <c r="G70" s="107">
        <f>G73</f>
        <v>0</v>
      </c>
      <c r="H70" s="107">
        <f t="shared" ref="H70:N70" si="16">H73+H71</f>
        <v>270000</v>
      </c>
      <c r="I70" s="107">
        <f>I73+I71+I72</f>
        <v>0</v>
      </c>
      <c r="J70" s="107">
        <f t="shared" si="16"/>
        <v>250000</v>
      </c>
      <c r="K70" s="107">
        <f t="shared" si="16"/>
        <v>300000</v>
      </c>
      <c r="L70" s="107">
        <f t="shared" si="16"/>
        <v>131.57894736842107</v>
      </c>
      <c r="M70" s="107">
        <f t="shared" si="16"/>
        <v>0</v>
      </c>
      <c r="N70" s="107">
        <f t="shared" si="16"/>
        <v>0</v>
      </c>
    </row>
    <row r="71" spans="1:14" ht="45" hidden="1" customHeight="1">
      <c r="A71" s="108" t="s">
        <v>118</v>
      </c>
      <c r="B71" s="109" t="s">
        <v>119</v>
      </c>
      <c r="C71" s="64"/>
      <c r="D71" s="34"/>
      <c r="E71" s="30"/>
      <c r="F71" s="25"/>
      <c r="G71" s="31"/>
      <c r="H71" s="31">
        <v>80000</v>
      </c>
      <c r="I71" s="31"/>
      <c r="J71" s="26"/>
      <c r="K71" s="26"/>
      <c r="L71" s="24">
        <f>J71/H71*100</f>
        <v>0</v>
      </c>
      <c r="M71" s="28"/>
      <c r="N71" s="28"/>
    </row>
    <row r="72" spans="1:14" ht="45" customHeight="1">
      <c r="A72" s="108" t="s">
        <v>120</v>
      </c>
      <c r="B72" s="110" t="s">
        <v>121</v>
      </c>
      <c r="C72" s="64"/>
      <c r="D72" s="34"/>
      <c r="E72" s="30"/>
      <c r="F72" s="25"/>
      <c r="G72" s="31"/>
      <c r="H72" s="31"/>
      <c r="I72" s="31"/>
      <c r="J72" s="26"/>
      <c r="K72" s="26"/>
      <c r="L72" s="24"/>
      <c r="M72" s="28"/>
      <c r="N72" s="28"/>
    </row>
    <row r="73" spans="1:14" ht="40.5" customHeight="1">
      <c r="A73" s="108" t="s">
        <v>122</v>
      </c>
      <c r="B73" s="111" t="s">
        <v>123</v>
      </c>
      <c r="C73" s="64"/>
      <c r="D73" s="34"/>
      <c r="E73" s="30"/>
      <c r="F73" s="25"/>
      <c r="G73" s="31"/>
      <c r="H73" s="31">
        <v>190000</v>
      </c>
      <c r="I73" s="31"/>
      <c r="J73" s="26">
        <v>250000</v>
      </c>
      <c r="K73" s="26">
        <v>300000</v>
      </c>
      <c r="L73" s="24">
        <f>J73/H73*100</f>
        <v>131.57894736842107</v>
      </c>
      <c r="M73" s="35"/>
      <c r="N73" s="35"/>
    </row>
    <row r="74" spans="1:14" ht="22.5" customHeight="1">
      <c r="A74" s="112" t="s">
        <v>124</v>
      </c>
      <c r="B74" s="113" t="s">
        <v>125</v>
      </c>
      <c r="C74" s="101"/>
      <c r="D74" s="71"/>
      <c r="E74" s="30"/>
      <c r="F74" s="102"/>
      <c r="G74" s="30"/>
      <c r="H74" s="30" t="e">
        <f>H75+H77+H79+#REF!+H84+H85</f>
        <v>#REF!</v>
      </c>
      <c r="I74" s="114">
        <f t="shared" ref="I74:N74" si="17">I78+I87</f>
        <v>2000</v>
      </c>
      <c r="J74" s="114">
        <f t="shared" si="17"/>
        <v>0</v>
      </c>
      <c r="K74" s="114">
        <f t="shared" si="17"/>
        <v>0</v>
      </c>
      <c r="L74" s="114">
        <f t="shared" si="17"/>
        <v>0</v>
      </c>
      <c r="M74" s="114">
        <f t="shared" si="17"/>
        <v>2000</v>
      </c>
      <c r="N74" s="114">
        <f t="shared" si="17"/>
        <v>2000</v>
      </c>
    </row>
    <row r="75" spans="1:14" ht="34.5" hidden="1" customHeight="1">
      <c r="A75" s="115"/>
      <c r="B75" s="116"/>
      <c r="C75" s="101"/>
      <c r="D75" s="71"/>
      <c r="E75" s="30"/>
      <c r="F75" s="102"/>
      <c r="G75" s="30"/>
      <c r="H75" s="30"/>
      <c r="I75" s="114"/>
      <c r="J75" s="114"/>
      <c r="K75" s="114"/>
      <c r="L75" s="117"/>
      <c r="M75" s="51"/>
      <c r="N75" s="51"/>
    </row>
    <row r="76" spans="1:14" ht="40.5" hidden="1" customHeight="1">
      <c r="A76" s="118"/>
      <c r="B76" s="119"/>
      <c r="C76" s="64"/>
      <c r="D76" s="120"/>
      <c r="E76" s="121"/>
      <c r="F76" s="122"/>
      <c r="G76" s="121"/>
      <c r="H76" s="121"/>
      <c r="I76" s="123"/>
      <c r="J76" s="123"/>
      <c r="K76" s="123"/>
      <c r="L76" s="117"/>
      <c r="M76" s="51"/>
      <c r="N76" s="51"/>
    </row>
    <row r="77" spans="1:14" ht="40.5" hidden="1" customHeight="1">
      <c r="A77" s="108"/>
      <c r="B77" s="111"/>
      <c r="C77" s="64"/>
      <c r="D77" s="29"/>
      <c r="E77" s="103"/>
      <c r="F77" s="104"/>
      <c r="G77" s="103"/>
      <c r="H77" s="103"/>
      <c r="I77" s="105"/>
      <c r="J77" s="105"/>
      <c r="K77" s="105"/>
      <c r="L77" s="105"/>
      <c r="M77" s="105"/>
      <c r="N77" s="105"/>
    </row>
    <row r="78" spans="1:14" ht="55.5" hidden="1" customHeight="1">
      <c r="A78" s="124"/>
      <c r="B78" s="125"/>
      <c r="C78" s="64"/>
      <c r="D78" s="120"/>
      <c r="E78" s="121"/>
      <c r="F78" s="122"/>
      <c r="G78" s="121"/>
      <c r="H78" s="121"/>
      <c r="I78" s="123"/>
      <c r="J78" s="123"/>
      <c r="K78" s="123"/>
      <c r="L78" s="117"/>
      <c r="M78" s="51"/>
      <c r="N78" s="51"/>
    </row>
    <row r="79" spans="1:14" ht="40.5" hidden="1" customHeight="1">
      <c r="A79" s="112"/>
      <c r="B79" s="126"/>
      <c r="C79" s="101"/>
      <c r="D79" s="71"/>
      <c r="E79" s="30"/>
      <c r="F79" s="102"/>
      <c r="G79" s="30"/>
      <c r="H79" s="30"/>
      <c r="I79" s="30"/>
      <c r="J79" s="114"/>
      <c r="K79" s="114"/>
      <c r="L79" s="21"/>
      <c r="M79" s="28"/>
      <c r="N79" s="28"/>
    </row>
    <row r="80" spans="1:14" ht="40.5" hidden="1" customHeight="1">
      <c r="A80" s="108"/>
      <c r="B80" s="111"/>
      <c r="C80" s="64"/>
      <c r="D80" s="120"/>
      <c r="E80" s="121"/>
      <c r="F80" s="122"/>
      <c r="G80" s="121"/>
      <c r="H80" s="121"/>
      <c r="I80" s="121"/>
      <c r="J80" s="123"/>
      <c r="K80" s="123"/>
      <c r="L80" s="21"/>
      <c r="M80" s="28"/>
      <c r="N80" s="28"/>
    </row>
    <row r="81" spans="1:14" ht="40.5" hidden="1" customHeight="1">
      <c r="A81" s="127"/>
      <c r="B81" s="128"/>
      <c r="C81" s="129"/>
      <c r="D81" s="130"/>
      <c r="E81" s="61"/>
      <c r="F81" s="131"/>
      <c r="G81" s="61"/>
      <c r="H81" s="61"/>
      <c r="I81" s="61"/>
      <c r="J81" s="62"/>
      <c r="K81" s="62"/>
      <c r="L81" s="21"/>
      <c r="M81" s="28"/>
      <c r="N81" s="28"/>
    </row>
    <row r="82" spans="1:14" ht="40.5" hidden="1" customHeight="1">
      <c r="A82" s="108"/>
      <c r="B82" s="111"/>
      <c r="C82" s="64"/>
      <c r="D82" s="120"/>
      <c r="E82" s="121"/>
      <c r="F82" s="122"/>
      <c r="G82" s="121"/>
      <c r="H82" s="121"/>
      <c r="I82" s="121"/>
      <c r="J82" s="123"/>
      <c r="K82" s="123"/>
      <c r="L82" s="21"/>
      <c r="M82" s="28"/>
      <c r="N82" s="28"/>
    </row>
    <row r="83" spans="1:14" ht="40.5" hidden="1" customHeight="1">
      <c r="A83" s="112"/>
      <c r="B83" s="132"/>
      <c r="C83" s="101"/>
      <c r="D83" s="71"/>
      <c r="E83" s="30"/>
      <c r="F83" s="102"/>
      <c r="G83" s="30"/>
      <c r="H83" s="30"/>
      <c r="I83" s="30"/>
      <c r="J83" s="114"/>
      <c r="K83" s="114"/>
      <c r="L83" s="21"/>
      <c r="M83" s="28"/>
      <c r="N83" s="28"/>
    </row>
    <row r="84" spans="1:14" ht="40.5" hidden="1" customHeight="1">
      <c r="A84" s="100" t="s">
        <v>126</v>
      </c>
      <c r="B84" s="126" t="s">
        <v>127</v>
      </c>
      <c r="C84" s="101"/>
      <c r="D84" s="71"/>
      <c r="E84" s="30"/>
      <c r="F84" s="102"/>
      <c r="G84" s="30"/>
      <c r="H84" s="30">
        <v>1000</v>
      </c>
      <c r="I84" s="30">
        <v>500</v>
      </c>
      <c r="J84" s="114">
        <v>500</v>
      </c>
      <c r="K84" s="114">
        <v>500</v>
      </c>
      <c r="L84" s="21"/>
      <c r="M84" s="28"/>
      <c r="N84" s="28"/>
    </row>
    <row r="85" spans="1:14" ht="40.5" hidden="1" customHeight="1">
      <c r="A85" s="115"/>
      <c r="B85" s="126"/>
      <c r="C85" s="101"/>
      <c r="D85" s="71"/>
      <c r="E85" s="30"/>
      <c r="F85" s="102"/>
      <c r="G85" s="30"/>
      <c r="H85" s="30"/>
      <c r="I85" s="30"/>
      <c r="J85" s="114"/>
      <c r="K85" s="114"/>
      <c r="L85" s="21"/>
      <c r="M85" s="28"/>
      <c r="N85" s="28"/>
    </row>
    <row r="86" spans="1:14" ht="40.5" hidden="1" customHeight="1">
      <c r="A86" s="118"/>
      <c r="B86" s="111"/>
      <c r="C86" s="64"/>
      <c r="D86" s="120"/>
      <c r="E86" s="121"/>
      <c r="F86" s="122"/>
      <c r="G86" s="121"/>
      <c r="H86" s="121"/>
      <c r="I86" s="121"/>
      <c r="J86" s="123"/>
      <c r="K86" s="123"/>
      <c r="L86" s="21"/>
      <c r="M86" s="28"/>
      <c r="N86" s="28"/>
    </row>
    <row r="87" spans="1:14" ht="49.5" customHeight="1">
      <c r="A87" s="118" t="s">
        <v>128</v>
      </c>
      <c r="B87" s="133" t="s">
        <v>129</v>
      </c>
      <c r="C87" s="64"/>
      <c r="D87" s="120"/>
      <c r="E87" s="121"/>
      <c r="F87" s="122"/>
      <c r="G87" s="121"/>
      <c r="H87" s="121"/>
      <c r="I87" s="123">
        <v>2000</v>
      </c>
      <c r="J87" s="123"/>
      <c r="K87" s="123"/>
      <c r="L87" s="117"/>
      <c r="M87" s="51">
        <v>2000</v>
      </c>
      <c r="N87" s="51">
        <v>2000</v>
      </c>
    </row>
    <row r="88" spans="1:14" ht="18.75">
      <c r="A88" s="100" t="s">
        <v>130</v>
      </c>
      <c r="B88" s="134" t="s">
        <v>131</v>
      </c>
      <c r="C88" s="135">
        <f t="shared" ref="C88:N88" si="18">C89</f>
        <v>100</v>
      </c>
      <c r="D88" s="135">
        <f t="shared" si="18"/>
        <v>0</v>
      </c>
      <c r="E88" s="135">
        <f t="shared" si="18"/>
        <v>0</v>
      </c>
      <c r="F88" s="135">
        <f t="shared" si="18"/>
        <v>4087</v>
      </c>
      <c r="G88" s="135">
        <f t="shared" si="18"/>
        <v>4086.9999999999995</v>
      </c>
      <c r="H88" s="135">
        <f t="shared" si="18"/>
        <v>10000</v>
      </c>
      <c r="I88" s="136">
        <f>I89+I90</f>
        <v>374800</v>
      </c>
      <c r="J88" s="136">
        <f t="shared" si="18"/>
        <v>0</v>
      </c>
      <c r="K88" s="136">
        <f t="shared" si="18"/>
        <v>0</v>
      </c>
      <c r="L88" s="136">
        <f t="shared" si="18"/>
        <v>0</v>
      </c>
      <c r="M88" s="136">
        <f t="shared" si="18"/>
        <v>0</v>
      </c>
      <c r="N88" s="136">
        <f t="shared" si="18"/>
        <v>0</v>
      </c>
    </row>
    <row r="89" spans="1:14" ht="45.75">
      <c r="A89" s="32" t="s">
        <v>169</v>
      </c>
      <c r="B89" s="82" t="s">
        <v>170</v>
      </c>
      <c r="C89" s="137">
        <v>100</v>
      </c>
      <c r="D89" s="138"/>
      <c r="E89" s="30">
        <f>D89/C89*100</f>
        <v>0</v>
      </c>
      <c r="F89" s="25">
        <v>4087</v>
      </c>
      <c r="G89" s="139">
        <f>F89/C89*100</f>
        <v>4086.9999999999995</v>
      </c>
      <c r="H89" s="31">
        <v>10000</v>
      </c>
      <c r="I89" s="26">
        <v>224800</v>
      </c>
      <c r="J89" s="26"/>
      <c r="K89" s="26"/>
      <c r="L89" s="67"/>
      <c r="M89" s="51"/>
      <c r="N89" s="51"/>
    </row>
    <row r="90" spans="1:14" ht="45.75">
      <c r="A90" s="140" t="s">
        <v>171</v>
      </c>
      <c r="B90" s="82" t="s">
        <v>172</v>
      </c>
      <c r="C90" s="141"/>
      <c r="D90" s="142"/>
      <c r="E90" s="41"/>
      <c r="F90" s="49"/>
      <c r="G90" s="143"/>
      <c r="H90" s="48"/>
      <c r="I90" s="50">
        <v>150000</v>
      </c>
      <c r="J90" s="50"/>
      <c r="K90" s="50"/>
      <c r="L90" s="117"/>
      <c r="M90" s="51"/>
      <c r="N90" s="51"/>
    </row>
    <row r="91" spans="1:14" ht="18.75">
      <c r="A91" s="37" t="s">
        <v>132</v>
      </c>
      <c r="B91" s="144" t="s">
        <v>133</v>
      </c>
      <c r="C91" s="57" t="e">
        <f t="shared" ref="C91:N91" si="19">C92</f>
        <v>#REF!</v>
      </c>
      <c r="D91" s="57" t="e">
        <f t="shared" si="19"/>
        <v>#REF!</v>
      </c>
      <c r="E91" s="57" t="e">
        <f t="shared" si="19"/>
        <v>#REF!</v>
      </c>
      <c r="F91" s="57" t="e">
        <f t="shared" si="19"/>
        <v>#REF!</v>
      </c>
      <c r="G91" s="57" t="e">
        <f t="shared" si="19"/>
        <v>#REF!</v>
      </c>
      <c r="H91" s="57">
        <f t="shared" si="19"/>
        <v>5267000</v>
      </c>
      <c r="I91" s="58">
        <f>I92+I109</f>
        <v>342331600</v>
      </c>
      <c r="J91" s="58">
        <f t="shared" si="19"/>
        <v>33000</v>
      </c>
      <c r="K91" s="58">
        <f t="shared" si="19"/>
        <v>33000</v>
      </c>
      <c r="L91" s="58">
        <f t="shared" si="19"/>
        <v>212137.5</v>
      </c>
      <c r="M91" s="58">
        <f t="shared" si="19"/>
        <v>36787000</v>
      </c>
      <c r="N91" s="58">
        <f t="shared" si="19"/>
        <v>36823500</v>
      </c>
    </row>
    <row r="92" spans="1:14" ht="18.75">
      <c r="A92" s="32" t="s">
        <v>134</v>
      </c>
      <c r="B92" s="145" t="s">
        <v>135</v>
      </c>
      <c r="C92" s="24" t="e">
        <f>#REF!</f>
        <v>#REF!</v>
      </c>
      <c r="D92" s="24" t="e">
        <f>#REF!</f>
        <v>#REF!</v>
      </c>
      <c r="E92" s="24" t="e">
        <f>#REF!</f>
        <v>#REF!</v>
      </c>
      <c r="F92" s="24" t="e">
        <f>#REF!</f>
        <v>#REF!</v>
      </c>
      <c r="G92" s="24" t="e">
        <f>#REF!</f>
        <v>#REF!</v>
      </c>
      <c r="H92" s="24">
        <f>H93+H96+H101+H97+H98+H100</f>
        <v>5267000</v>
      </c>
      <c r="I92" s="67">
        <f t="shared" ref="I92:N92" si="20">I94+I95+I96+I99+I100+I97</f>
        <v>341396600</v>
      </c>
      <c r="J92" s="67">
        <f t="shared" si="20"/>
        <v>33000</v>
      </c>
      <c r="K92" s="67">
        <f t="shared" si="20"/>
        <v>33000</v>
      </c>
      <c r="L92" s="67">
        <f t="shared" si="20"/>
        <v>212137.5</v>
      </c>
      <c r="M92" s="67">
        <f t="shared" si="20"/>
        <v>36787000</v>
      </c>
      <c r="N92" s="67">
        <f t="shared" si="20"/>
        <v>36823500</v>
      </c>
    </row>
    <row r="93" spans="1:14" ht="27" hidden="1" customHeight="1">
      <c r="A93" s="32" t="s">
        <v>136</v>
      </c>
      <c r="B93" s="146" t="s">
        <v>137</v>
      </c>
      <c r="C93" s="137">
        <v>2342</v>
      </c>
      <c r="D93" s="147">
        <v>1113</v>
      </c>
      <c r="E93" s="30">
        <f>D93/C93*100</f>
        <v>47.523484201537144</v>
      </c>
      <c r="F93" s="31">
        <v>1608910.5</v>
      </c>
      <c r="G93" s="139">
        <f>F93/C93*100</f>
        <v>68698.142613151154</v>
      </c>
      <c r="H93" s="25">
        <v>1360000</v>
      </c>
      <c r="I93" s="26"/>
      <c r="J93" s="26"/>
      <c r="K93" s="26"/>
      <c r="L93" s="67">
        <f>J93/H93*100</f>
        <v>0</v>
      </c>
      <c r="M93" s="51"/>
      <c r="N93" s="51"/>
    </row>
    <row r="94" spans="1:14" ht="33" customHeight="1">
      <c r="A94" s="148" t="s">
        <v>138</v>
      </c>
      <c r="B94" s="110" t="s">
        <v>139</v>
      </c>
      <c r="C94" s="137"/>
      <c r="D94" s="149"/>
      <c r="E94" s="30"/>
      <c r="F94" s="31"/>
      <c r="G94" s="150"/>
      <c r="H94" s="25"/>
      <c r="I94" s="26">
        <v>11710900</v>
      </c>
      <c r="J94" s="26"/>
      <c r="K94" s="26"/>
      <c r="L94" s="67"/>
      <c r="M94" s="51">
        <v>5265500</v>
      </c>
      <c r="N94" s="51">
        <v>5285100</v>
      </c>
    </row>
    <row r="95" spans="1:14" ht="33" customHeight="1">
      <c r="A95" s="148" t="s">
        <v>140</v>
      </c>
      <c r="B95" s="151" t="s">
        <v>141</v>
      </c>
      <c r="C95" s="137"/>
      <c r="D95" s="149"/>
      <c r="E95" s="30"/>
      <c r="F95" s="31"/>
      <c r="G95" s="150"/>
      <c r="H95" s="25"/>
      <c r="I95" s="26">
        <v>274743800</v>
      </c>
      <c r="J95" s="26"/>
      <c r="K95" s="26"/>
      <c r="L95" s="67"/>
      <c r="M95" s="51"/>
      <c r="N95" s="51"/>
    </row>
    <row r="96" spans="1:14" ht="18.75">
      <c r="A96" s="32" t="s">
        <v>142</v>
      </c>
      <c r="B96" s="152" t="s">
        <v>143</v>
      </c>
      <c r="C96" s="137"/>
      <c r="D96" s="149"/>
      <c r="E96" s="30"/>
      <c r="F96" s="31"/>
      <c r="G96" s="150"/>
      <c r="H96" s="25">
        <v>1246000</v>
      </c>
      <c r="I96" s="31">
        <v>51275400</v>
      </c>
      <c r="J96" s="31"/>
      <c r="K96" s="31"/>
      <c r="L96" s="31">
        <v>212000</v>
      </c>
      <c r="M96" s="35">
        <v>31016800</v>
      </c>
      <c r="N96" s="35">
        <v>31016800</v>
      </c>
    </row>
    <row r="97" spans="1:14" ht="30.75">
      <c r="A97" s="32" t="s">
        <v>144</v>
      </c>
      <c r="B97" s="153" t="s">
        <v>145</v>
      </c>
      <c r="C97" s="137"/>
      <c r="D97" s="149"/>
      <c r="E97" s="30"/>
      <c r="F97" s="31"/>
      <c r="G97" s="150"/>
      <c r="H97" s="25">
        <v>2251000</v>
      </c>
      <c r="I97" s="26">
        <v>3166600</v>
      </c>
      <c r="J97" s="26"/>
      <c r="K97" s="26"/>
      <c r="L97" s="67"/>
      <c r="M97" s="51"/>
      <c r="N97" s="51"/>
    </row>
    <row r="98" spans="1:14" ht="63.75" hidden="1" customHeight="1">
      <c r="A98" s="32" t="s">
        <v>146</v>
      </c>
      <c r="B98" s="146" t="s">
        <v>147</v>
      </c>
      <c r="C98" s="137"/>
      <c r="D98" s="149"/>
      <c r="E98" s="30"/>
      <c r="F98" s="31"/>
      <c r="G98" s="150"/>
      <c r="H98" s="25">
        <v>0</v>
      </c>
      <c r="I98" s="26"/>
      <c r="J98" s="26"/>
      <c r="K98" s="26"/>
      <c r="L98" s="67"/>
      <c r="M98" s="51"/>
      <c r="N98" s="51"/>
    </row>
    <row r="99" spans="1:14" ht="48" customHeight="1">
      <c r="A99" s="32" t="s">
        <v>148</v>
      </c>
      <c r="B99" s="146" t="s">
        <v>149</v>
      </c>
      <c r="C99" s="137"/>
      <c r="D99" s="149"/>
      <c r="E99" s="30"/>
      <c r="F99" s="31"/>
      <c r="G99" s="150"/>
      <c r="H99" s="25"/>
      <c r="I99" s="26">
        <v>434200</v>
      </c>
      <c r="J99" s="26"/>
      <c r="K99" s="26"/>
      <c r="L99" s="67"/>
      <c r="M99" s="51">
        <v>454900</v>
      </c>
      <c r="N99" s="51">
        <v>471800</v>
      </c>
    </row>
    <row r="100" spans="1:14" ht="28.5" customHeight="1">
      <c r="A100" s="32" t="s">
        <v>150</v>
      </c>
      <c r="B100" s="146" t="s">
        <v>151</v>
      </c>
      <c r="C100" s="137"/>
      <c r="D100" s="149"/>
      <c r="E100" s="30"/>
      <c r="F100" s="31"/>
      <c r="G100" s="150"/>
      <c r="H100" s="25">
        <v>24000</v>
      </c>
      <c r="I100" s="26">
        <v>65700</v>
      </c>
      <c r="J100" s="26">
        <v>33000</v>
      </c>
      <c r="K100" s="26">
        <v>33000</v>
      </c>
      <c r="L100" s="67">
        <f>J100/H100*100</f>
        <v>137.5</v>
      </c>
      <c r="M100" s="51">
        <v>49800</v>
      </c>
      <c r="N100" s="51">
        <v>49800</v>
      </c>
    </row>
    <row r="101" spans="1:14" ht="53.25" hidden="1" customHeight="1">
      <c r="A101" s="32" t="s">
        <v>152</v>
      </c>
      <c r="B101" s="36" t="s">
        <v>153</v>
      </c>
      <c r="C101" s="24">
        <v>350</v>
      </c>
      <c r="D101" s="47"/>
      <c r="E101" s="30"/>
      <c r="F101" s="31"/>
      <c r="G101" s="150"/>
      <c r="H101" s="25">
        <v>386000</v>
      </c>
      <c r="I101" s="25"/>
      <c r="J101" s="25"/>
      <c r="K101" s="25"/>
      <c r="L101" s="21"/>
      <c r="M101" s="28"/>
      <c r="N101" s="28"/>
    </row>
    <row r="102" spans="1:14" ht="14.25" hidden="1" customHeight="1">
      <c r="A102" s="32" t="s">
        <v>152</v>
      </c>
      <c r="B102" s="23" t="s">
        <v>154</v>
      </c>
      <c r="C102" s="24">
        <v>441</v>
      </c>
      <c r="D102" s="47"/>
      <c r="E102" s="30"/>
      <c r="F102" s="31"/>
      <c r="G102" s="150"/>
      <c r="H102" s="25"/>
      <c r="I102" s="91"/>
      <c r="J102" s="5"/>
      <c r="K102" s="5"/>
      <c r="L102" s="21" t="e">
        <f t="shared" ref="L102:L108" si="21">J102/H102*100</f>
        <v>#DIV/0!</v>
      </c>
      <c r="M102" s="28"/>
      <c r="N102" s="28"/>
    </row>
    <row r="103" spans="1:14" ht="13.5" hidden="1" customHeight="1">
      <c r="A103" s="19" t="s">
        <v>155</v>
      </c>
      <c r="B103" s="154" t="s">
        <v>156</v>
      </c>
      <c r="C103" s="70">
        <f>C106+C107</f>
        <v>100</v>
      </c>
      <c r="D103" s="70">
        <f>D106+D107</f>
        <v>70.3</v>
      </c>
      <c r="E103" s="70">
        <f>E106+E107</f>
        <v>70.3</v>
      </c>
      <c r="F103" s="70">
        <f>F106+F107</f>
        <v>185910.91</v>
      </c>
      <c r="G103" s="70">
        <f>G106+G107</f>
        <v>185910.91</v>
      </c>
      <c r="H103" s="70"/>
      <c r="I103" s="155"/>
      <c r="J103" s="5"/>
      <c r="K103" s="5"/>
      <c r="L103" s="21" t="e">
        <f t="shared" si="21"/>
        <v>#DIV/0!</v>
      </c>
      <c r="M103" s="28"/>
      <c r="N103" s="28"/>
    </row>
    <row r="104" spans="1:14" ht="13.5" hidden="1" customHeight="1">
      <c r="A104" s="156" t="s">
        <v>157</v>
      </c>
      <c r="B104" s="157" t="s">
        <v>158</v>
      </c>
      <c r="C104" s="158"/>
      <c r="D104" s="89"/>
      <c r="E104" s="159"/>
      <c r="F104" s="160"/>
      <c r="G104" s="150">
        <v>0</v>
      </c>
      <c r="H104" s="161"/>
      <c r="I104" s="91"/>
      <c r="J104" s="5"/>
      <c r="K104" s="5"/>
      <c r="L104" s="21" t="e">
        <f t="shared" si="21"/>
        <v>#DIV/0!</v>
      </c>
      <c r="M104" s="28"/>
      <c r="N104" s="28"/>
    </row>
    <row r="105" spans="1:14" ht="18.75" hidden="1">
      <c r="A105" s="156"/>
      <c r="B105" s="157"/>
      <c r="C105" s="162"/>
      <c r="D105" s="163">
        <f>D106</f>
        <v>70.3</v>
      </c>
      <c r="E105" s="149">
        <f>E106</f>
        <v>70.3</v>
      </c>
      <c r="F105" s="164">
        <f>F106</f>
        <v>185910.91</v>
      </c>
      <c r="G105" s="165" t="e">
        <f>F105/C105*100</f>
        <v>#DIV/0!</v>
      </c>
      <c r="H105" s="166"/>
      <c r="I105" s="91"/>
      <c r="J105" s="5"/>
      <c r="K105" s="5"/>
      <c r="L105" s="21" t="e">
        <f t="shared" si="21"/>
        <v>#DIV/0!</v>
      </c>
      <c r="M105" s="28"/>
      <c r="N105" s="28"/>
    </row>
    <row r="106" spans="1:14" ht="24.75" hidden="1" customHeight="1">
      <c r="A106" s="156" t="s">
        <v>159</v>
      </c>
      <c r="B106" s="167" t="s">
        <v>160</v>
      </c>
      <c r="C106" s="162">
        <v>100</v>
      </c>
      <c r="D106" s="96">
        <v>70.3</v>
      </c>
      <c r="E106" s="41">
        <f>D106/C106*100</f>
        <v>70.3</v>
      </c>
      <c r="F106" s="168">
        <v>185910.91</v>
      </c>
      <c r="G106" s="165">
        <f>F106/C106*100</f>
        <v>185910.91</v>
      </c>
      <c r="H106" s="166">
        <v>25</v>
      </c>
      <c r="I106" s="91"/>
      <c r="J106" s="5"/>
      <c r="K106" s="5"/>
      <c r="L106" s="21">
        <f t="shared" si="21"/>
        <v>0</v>
      </c>
      <c r="M106" s="28"/>
      <c r="N106" s="28"/>
    </row>
    <row r="107" spans="1:14" ht="27" hidden="1">
      <c r="A107" s="156" t="s">
        <v>161</v>
      </c>
      <c r="B107" s="167" t="s">
        <v>162</v>
      </c>
      <c r="C107" s="162"/>
      <c r="D107" s="96"/>
      <c r="E107" s="169"/>
      <c r="F107" s="91"/>
      <c r="G107" s="92"/>
      <c r="H107" s="166"/>
      <c r="I107" s="91"/>
      <c r="J107" s="5"/>
      <c r="K107" s="5"/>
      <c r="L107" s="21" t="e">
        <f t="shared" si="21"/>
        <v>#DIV/0!</v>
      </c>
      <c r="M107" s="28"/>
      <c r="N107" s="28"/>
    </row>
    <row r="108" spans="1:14" ht="27" hidden="1">
      <c r="A108" s="156" t="s">
        <v>163</v>
      </c>
      <c r="B108" s="167" t="s">
        <v>164</v>
      </c>
      <c r="C108" s="141"/>
      <c r="D108" s="96"/>
      <c r="E108" s="169"/>
      <c r="F108" s="91"/>
      <c r="G108" s="92"/>
      <c r="H108" s="49"/>
      <c r="I108" s="91"/>
      <c r="J108" s="5"/>
      <c r="K108" s="5"/>
      <c r="L108" s="21" t="e">
        <f t="shared" si="21"/>
        <v>#DIV/0!</v>
      </c>
      <c r="M108" s="28"/>
      <c r="N108" s="28"/>
    </row>
    <row r="109" spans="1:14" ht="30.75">
      <c r="A109" s="156" t="s">
        <v>167</v>
      </c>
      <c r="B109" s="177" t="s">
        <v>168</v>
      </c>
      <c r="C109" s="141"/>
      <c r="D109" s="96"/>
      <c r="E109" s="169"/>
      <c r="F109" s="91"/>
      <c r="G109" s="92"/>
      <c r="H109" s="49"/>
      <c r="I109" s="26">
        <v>935000</v>
      </c>
      <c r="J109" s="178"/>
      <c r="K109" s="178"/>
      <c r="L109" s="58"/>
      <c r="M109" s="179"/>
      <c r="N109" s="179"/>
    </row>
    <row r="110" spans="1:14" ht="15.75">
      <c r="A110" s="170"/>
      <c r="B110" s="171" t="s">
        <v>165</v>
      </c>
      <c r="C110" s="172" t="e">
        <f t="shared" ref="C110:N110" si="22">C10+C103+C91</f>
        <v>#REF!</v>
      </c>
      <c r="D110" s="172" t="e">
        <f t="shared" si="22"/>
        <v>#REF!</v>
      </c>
      <c r="E110" s="172" t="e">
        <f t="shared" si="22"/>
        <v>#DIV/0!</v>
      </c>
      <c r="F110" s="172" t="e">
        <f t="shared" si="22"/>
        <v>#REF!</v>
      </c>
      <c r="G110" s="172" t="e">
        <f t="shared" si="22"/>
        <v>#REF!</v>
      </c>
      <c r="H110" s="173" t="e">
        <f t="shared" si="22"/>
        <v>#REF!</v>
      </c>
      <c r="I110" s="173">
        <f t="shared" si="22"/>
        <v>356901790</v>
      </c>
      <c r="J110" s="173">
        <f t="shared" si="22"/>
        <v>16730149.52</v>
      </c>
      <c r="K110" s="173">
        <f t="shared" si="22"/>
        <v>17607356.98</v>
      </c>
      <c r="L110" s="173" t="e">
        <f t="shared" si="22"/>
        <v>#DIV/0!</v>
      </c>
      <c r="M110" s="173">
        <f t="shared" si="22"/>
        <v>52426490</v>
      </c>
      <c r="N110" s="173">
        <f t="shared" si="22"/>
        <v>53306010</v>
      </c>
    </row>
    <row r="111" spans="1:14">
      <c r="B111" s="89"/>
      <c r="C111" s="175"/>
      <c r="D111" s="175"/>
      <c r="E111" s="175"/>
      <c r="F111" s="175"/>
      <c r="G111" s="175"/>
      <c r="H111" s="175"/>
      <c r="I111" s="175"/>
      <c r="J111" s="175"/>
      <c r="K111" s="175"/>
    </row>
    <row r="112" spans="1:14">
      <c r="B112" s="174"/>
      <c r="C112" s="175"/>
      <c r="D112" s="175"/>
      <c r="E112" s="175"/>
      <c r="F112" s="175"/>
      <c r="G112" s="175"/>
      <c r="H112" s="176"/>
      <c r="I112" s="175"/>
      <c r="J112" s="175"/>
      <c r="K112" s="175"/>
      <c r="L112" s="175"/>
      <c r="M112" s="175"/>
      <c r="N112" s="175"/>
    </row>
    <row r="113" spans="2:14">
      <c r="I113" s="175"/>
      <c r="J113" s="175"/>
      <c r="K113" s="175"/>
      <c r="L113" s="175"/>
      <c r="M113" s="175"/>
      <c r="N113" s="175"/>
    </row>
    <row r="114" spans="2:14">
      <c r="J114" s="5"/>
      <c r="K114" s="5"/>
    </row>
    <row r="115" spans="2:14">
      <c r="J115" s="5"/>
      <c r="K115" s="5"/>
    </row>
    <row r="116" spans="2:14">
      <c r="J116" s="5"/>
      <c r="K116" s="5"/>
    </row>
    <row r="117" spans="2:14">
      <c r="J117" s="5"/>
      <c r="K117" s="5"/>
    </row>
    <row r="118" spans="2:14">
      <c r="J118" s="5"/>
      <c r="K118" s="5"/>
    </row>
    <row r="119" spans="2:14">
      <c r="J119" s="5"/>
      <c r="K119" s="5"/>
    </row>
    <row r="120" spans="2:14">
      <c r="B120" s="175"/>
      <c r="J120" s="5"/>
      <c r="K120" s="5"/>
    </row>
    <row r="121" spans="2:14">
      <c r="J121" s="5"/>
      <c r="K121" s="5"/>
    </row>
    <row r="122" spans="2:14">
      <c r="J122" s="5"/>
      <c r="K122" s="5"/>
    </row>
    <row r="123" spans="2:14">
      <c r="J123" s="5"/>
      <c r="K123" s="5"/>
    </row>
    <row r="124" spans="2:14">
      <c r="J124" s="5"/>
      <c r="K124" s="5"/>
    </row>
    <row r="125" spans="2:14">
      <c r="J125" s="5"/>
      <c r="K125" s="5"/>
    </row>
    <row r="126" spans="2:14">
      <c r="J126" s="5"/>
      <c r="K126" s="5"/>
    </row>
    <row r="127" spans="2:14">
      <c r="J127" s="5"/>
      <c r="K127" s="5"/>
    </row>
    <row r="128" spans="2:14">
      <c r="J128" s="5"/>
      <c r="K128" s="5"/>
    </row>
    <row r="129" spans="10:11">
      <c r="J129" s="5"/>
      <c r="K129" s="5"/>
    </row>
    <row r="130" spans="10:11">
      <c r="J130" s="5"/>
      <c r="K130" s="5"/>
    </row>
    <row r="131" spans="10:11">
      <c r="J131" s="5"/>
      <c r="K131" s="5"/>
    </row>
    <row r="132" spans="10:11">
      <c r="J132" s="5"/>
      <c r="K132" s="5"/>
    </row>
    <row r="133" spans="10:11">
      <c r="J133" s="5"/>
      <c r="K133" s="5"/>
    </row>
    <row r="134" spans="10:11">
      <c r="J134" s="5"/>
      <c r="K134" s="5"/>
    </row>
    <row r="135" spans="10:11">
      <c r="J135" s="5"/>
      <c r="K135" s="5"/>
    </row>
    <row r="136" spans="10:11">
      <c r="J136" s="5"/>
      <c r="K136" s="5"/>
    </row>
    <row r="137" spans="10:11">
      <c r="J137" s="5"/>
      <c r="K137" s="5"/>
    </row>
    <row r="138" spans="10:11">
      <c r="J138" s="5"/>
      <c r="K138" s="5"/>
    </row>
    <row r="139" spans="10:11">
      <c r="J139" s="5"/>
      <c r="K139" s="5"/>
    </row>
    <row r="140" spans="10:11">
      <c r="J140" s="5"/>
      <c r="K140" s="5"/>
    </row>
    <row r="141" spans="10:11">
      <c r="J141" s="5"/>
      <c r="K141" s="5"/>
    </row>
    <row r="142" spans="10:11">
      <c r="J142" s="5"/>
      <c r="K142" s="5"/>
    </row>
    <row r="143" spans="10:11">
      <c r="J143" s="5"/>
      <c r="K143" s="5"/>
    </row>
    <row r="144" spans="10:11">
      <c r="J144" s="5"/>
      <c r="K144" s="5"/>
    </row>
    <row r="145" spans="10:11">
      <c r="J145" s="5"/>
      <c r="K145" s="5"/>
    </row>
    <row r="146" spans="10:11">
      <c r="J146" s="5"/>
      <c r="K146" s="5"/>
    </row>
    <row r="147" spans="10:11">
      <c r="J147" s="5"/>
      <c r="K147" s="5"/>
    </row>
    <row r="148" spans="10:11">
      <c r="J148" s="5"/>
      <c r="K148" s="5"/>
    </row>
    <row r="149" spans="10:11">
      <c r="J149" s="5"/>
      <c r="K149" s="5"/>
    </row>
    <row r="150" spans="10:11">
      <c r="J150" s="5"/>
      <c r="K150" s="5"/>
    </row>
    <row r="151" spans="10:11">
      <c r="J151" s="5"/>
      <c r="K151" s="5"/>
    </row>
    <row r="152" spans="10:11">
      <c r="J152" s="5"/>
      <c r="K152" s="5"/>
    </row>
    <row r="153" spans="10:11">
      <c r="J153" s="5"/>
      <c r="K153" s="5"/>
    </row>
    <row r="154" spans="10:11">
      <c r="J154" s="5"/>
      <c r="K154" s="5"/>
    </row>
    <row r="155" spans="10:11">
      <c r="J155" s="5"/>
      <c r="K155" s="5"/>
    </row>
    <row r="156" spans="10:11">
      <c r="J156" s="5"/>
      <c r="K156" s="5"/>
    </row>
    <row r="157" spans="10:11">
      <c r="J157" s="5"/>
      <c r="K157" s="5"/>
    </row>
    <row r="158" spans="10:11">
      <c r="J158" s="5"/>
      <c r="K158" s="5"/>
    </row>
    <row r="159" spans="10:11">
      <c r="J159" s="5"/>
      <c r="K159" s="5"/>
    </row>
    <row r="160" spans="10:11">
      <c r="J160" s="5"/>
      <c r="K160" s="5"/>
    </row>
    <row r="161" spans="10:11">
      <c r="J161" s="5"/>
      <c r="K161" s="5"/>
    </row>
    <row r="162" spans="10:11">
      <c r="J162" s="5"/>
      <c r="K162" s="5"/>
    </row>
    <row r="163" spans="10:11">
      <c r="J163" s="5"/>
      <c r="K163" s="5"/>
    </row>
    <row r="164" spans="10:11">
      <c r="J164" s="5"/>
      <c r="K164" s="5"/>
    </row>
    <row r="165" spans="10:11">
      <c r="J165" s="5"/>
      <c r="K165" s="5"/>
    </row>
    <row r="166" spans="10:11">
      <c r="J166" s="5"/>
      <c r="K166" s="5"/>
    </row>
    <row r="167" spans="10:11">
      <c r="J167" s="5"/>
      <c r="K167" s="5"/>
    </row>
    <row r="168" spans="10:11">
      <c r="J168" s="5"/>
      <c r="K168" s="5"/>
    </row>
    <row r="169" spans="10:11">
      <c r="J169" s="5"/>
      <c r="K169" s="5"/>
    </row>
    <row r="170" spans="10:11">
      <c r="J170" s="5"/>
      <c r="K170" s="5"/>
    </row>
    <row r="171" spans="10:11">
      <c r="J171" s="5"/>
      <c r="K171" s="5"/>
    </row>
    <row r="172" spans="10:11">
      <c r="J172" s="5"/>
      <c r="K172" s="5"/>
    </row>
    <row r="173" spans="10:11">
      <c r="J173" s="5"/>
      <c r="K173" s="5"/>
    </row>
    <row r="174" spans="10:11">
      <c r="J174" s="5"/>
      <c r="K174" s="5"/>
    </row>
    <row r="175" spans="10:11">
      <c r="J175" s="5"/>
      <c r="K175" s="5"/>
    </row>
    <row r="176" spans="10:11">
      <c r="J176" s="5"/>
      <c r="K176" s="5"/>
    </row>
    <row r="177" spans="10:11">
      <c r="J177" s="5"/>
      <c r="K177" s="5"/>
    </row>
    <row r="178" spans="10:11">
      <c r="J178" s="5"/>
      <c r="K178" s="5"/>
    </row>
    <row r="179" spans="10:11">
      <c r="J179" s="5"/>
      <c r="K179" s="5"/>
    </row>
    <row r="180" spans="10:11">
      <c r="J180" s="5"/>
      <c r="K180" s="5"/>
    </row>
    <row r="181" spans="10:11">
      <c r="J181" s="5"/>
      <c r="K181" s="5"/>
    </row>
  </sheetData>
  <mergeCells count="2">
    <mergeCell ref="I4:N4"/>
    <mergeCell ref="A7:C8"/>
  </mergeCells>
  <pageMargins left="0.47" right="0.2" top="0.24" bottom="0.42" header="0.4" footer="0.31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пр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СпециалистАМО</dc:creator>
  <cp:lastModifiedBy>СпециалистАМО</cp:lastModifiedBy>
  <cp:lastPrinted>2023-10-05T03:15:37Z</cp:lastPrinted>
  <dcterms:created xsi:type="dcterms:W3CDTF">2023-02-27T01:00:55Z</dcterms:created>
  <dcterms:modified xsi:type="dcterms:W3CDTF">2023-10-25T07:00:00Z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